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d.ucl.ac.uk\homet\ucyzkst\DesktopSettings\Desktop\CoP\"/>
    </mc:Choice>
  </mc:AlternateContent>
  <bookViews>
    <workbookView xWindow="0" yWindow="0" windowWidth="15300" windowHeight="7650"/>
  </bookViews>
  <sheets>
    <sheet name="Sheet1" sheetId="1" r:id="rId1"/>
  </sheets>
  <calcPr calcId="162913" iterateDelta="25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C9" i="1" l="1"/>
  <c r="C10" i="1" s="1"/>
  <c r="D9" i="1" l="1"/>
  <c r="K11" i="1"/>
  <c r="K20" i="1"/>
  <c r="K19" i="1"/>
  <c r="K18" i="1"/>
  <c r="K17" i="1"/>
  <c r="K16" i="1"/>
  <c r="K15" i="1"/>
  <c r="K14" i="1"/>
  <c r="K13" i="1"/>
  <c r="K12" i="1"/>
  <c r="K10" i="1"/>
  <c r="K9" i="1"/>
  <c r="K8" i="1"/>
  <c r="C11" i="1" l="1"/>
  <c r="D10" i="1"/>
  <c r="K24" i="1"/>
  <c r="K22" i="1"/>
  <c r="K23" i="1"/>
  <c r="K21" i="1"/>
  <c r="C12" i="1" l="1"/>
  <c r="D11" i="1"/>
  <c r="C13" i="1" l="1"/>
  <c r="D13" i="1" s="1"/>
  <c r="D12" i="1"/>
  <c r="C14" i="1" l="1"/>
  <c r="C15" i="1" l="1"/>
  <c r="D14" i="1"/>
  <c r="C16" i="1" l="1"/>
  <c r="D15" i="1"/>
  <c r="C17" i="1" l="1"/>
  <c r="D16" i="1"/>
  <c r="C18" i="1" l="1"/>
  <c r="D17" i="1"/>
  <c r="C19" i="1" l="1"/>
  <c r="D18" i="1"/>
  <c r="C20" i="1" l="1"/>
  <c r="D19" i="1"/>
  <c r="C21" i="1" l="1"/>
  <c r="D20" i="1"/>
  <c r="C22" i="1" l="1"/>
  <c r="D21" i="1"/>
  <c r="C23" i="1" l="1"/>
  <c r="D22" i="1"/>
  <c r="C24" i="1" l="1"/>
  <c r="D23" i="1"/>
  <c r="C25" i="1" l="1"/>
  <c r="D24" i="1"/>
  <c r="C26" i="1" l="1"/>
  <c r="D25" i="1"/>
  <c r="C27" i="1" l="1"/>
  <c r="D26" i="1"/>
  <c r="C28" i="1" l="1"/>
  <c r="D27" i="1"/>
  <c r="C29" i="1" l="1"/>
  <c r="D28" i="1"/>
  <c r="C30" i="1" l="1"/>
  <c r="D29" i="1"/>
  <c r="C31" i="1" l="1"/>
  <c r="D30" i="1"/>
  <c r="C32" i="1" l="1"/>
  <c r="D31" i="1"/>
  <c r="C33" i="1" l="1"/>
  <c r="D32" i="1"/>
  <c r="C34" i="1" l="1"/>
  <c r="D33" i="1"/>
  <c r="C35" i="1" l="1"/>
  <c r="D34" i="1"/>
  <c r="C36" i="1" l="1"/>
  <c r="D35" i="1"/>
  <c r="C37" i="1" l="1"/>
  <c r="D36" i="1"/>
  <c r="C38" i="1" l="1"/>
  <c r="D37" i="1"/>
  <c r="C39" i="1" l="1"/>
  <c r="D38" i="1"/>
  <c r="C40" i="1" l="1"/>
  <c r="D39" i="1"/>
  <c r="C41" i="1" l="1"/>
  <c r="D40" i="1"/>
  <c r="C42" i="1" l="1"/>
  <c r="D41" i="1"/>
  <c r="C43" i="1" l="1"/>
  <c r="D42" i="1"/>
  <c r="C44" i="1" l="1"/>
  <c r="D43" i="1"/>
  <c r="C45" i="1" l="1"/>
  <c r="D44" i="1"/>
  <c r="C46" i="1" l="1"/>
  <c r="D45" i="1"/>
  <c r="C47" i="1" l="1"/>
  <c r="D46" i="1"/>
  <c r="C48" i="1" l="1"/>
  <c r="D47" i="1"/>
  <c r="C49" i="1" l="1"/>
  <c r="D48" i="1"/>
  <c r="C50" i="1" l="1"/>
  <c r="D49" i="1"/>
  <c r="C51" i="1" l="1"/>
  <c r="D50" i="1"/>
  <c r="C52" i="1" l="1"/>
  <c r="D51" i="1"/>
  <c r="C53" i="1" l="1"/>
  <c r="D52" i="1"/>
  <c r="C54" i="1" l="1"/>
  <c r="D53" i="1"/>
  <c r="C55" i="1" l="1"/>
  <c r="D54" i="1"/>
  <c r="C56" i="1" l="1"/>
  <c r="D55" i="1"/>
  <c r="C57" i="1" l="1"/>
  <c r="D56" i="1"/>
  <c r="C58" i="1" l="1"/>
  <c r="D57" i="1"/>
  <c r="C59" i="1" l="1"/>
  <c r="D58" i="1"/>
  <c r="C60" i="1" l="1"/>
  <c r="D59" i="1"/>
  <c r="C61" i="1" l="1"/>
  <c r="D60" i="1"/>
  <c r="C62" i="1" l="1"/>
  <c r="D61" i="1"/>
  <c r="D62" i="1" l="1"/>
</calcChain>
</file>

<file path=xl/sharedStrings.xml><?xml version="1.0" encoding="utf-8"?>
<sst xmlns="http://schemas.openxmlformats.org/spreadsheetml/2006/main" count="89" uniqueCount="59">
  <si>
    <t>Week</t>
  </si>
  <si>
    <t>Partner 1</t>
  </si>
  <si>
    <t>Annual Leave</t>
  </si>
  <si>
    <t>Occupational Maternity Pay</t>
  </si>
  <si>
    <t>Occupational Shared Parental Pay</t>
  </si>
  <si>
    <t>Statutory Shared Parental Pay</t>
  </si>
  <si>
    <t>Occupational maternity pay</t>
  </si>
  <si>
    <t>Occupational maternity half pay</t>
  </si>
  <si>
    <t>Statutory maternity pay</t>
  </si>
  <si>
    <t>Unpaid maternity leave</t>
  </si>
  <si>
    <t>Occupational paternity pay</t>
  </si>
  <si>
    <t>Unpaid paternity leave</t>
  </si>
  <si>
    <t>Occupational shared parental pay</t>
  </si>
  <si>
    <t>Statutory shared parental pay</t>
  </si>
  <si>
    <t>18 weeks full or 9 weeks full pay/18 weeks half pay</t>
  </si>
  <si>
    <t>Occupational Paternity Pay</t>
  </si>
  <si>
    <t>4 weeks full pay</t>
  </si>
  <si>
    <t>Statutory Maternity Pay</t>
  </si>
  <si>
    <t>Unpaid Maternity Leave</t>
  </si>
  <si>
    <t>52 weeks minus any weeks of paid leave</t>
  </si>
  <si>
    <t>39 weeks minus any weeks of occupational pay</t>
  </si>
  <si>
    <t>Unpaid Paternity Leave</t>
  </si>
  <si>
    <t>At the discretion of the line manager; please see HR for advice</t>
  </si>
  <si>
    <t>Unpaid Shared Parental Leave</t>
  </si>
  <si>
    <t xml:space="preserve">18 weeks totla for both partners minus any weeks of occupational maternity pay </t>
  </si>
  <si>
    <t>39 weeks total for both partner minus any weeks of occupational pay/statutory maternity pay</t>
  </si>
  <si>
    <t>52 weeks total for both partners minus any weeks of paid leave</t>
  </si>
  <si>
    <t>Bank Holidays</t>
  </si>
  <si>
    <t>Keeping in Touch days</t>
  </si>
  <si>
    <t>Up to 10 during period of leave; see HR</t>
  </si>
  <si>
    <t>Closure Days</t>
  </si>
  <si>
    <t>Parental Leave Planner</t>
  </si>
  <si>
    <t>Totals (weeks)</t>
  </si>
  <si>
    <t>Unpaid shared parental leave</t>
  </si>
  <si>
    <t>Annual leave</t>
  </si>
  <si>
    <t>Accrued bank holiday</t>
  </si>
  <si>
    <t>Accrued closure day</t>
  </si>
  <si>
    <t>Accrued Keeping in Touch day</t>
  </si>
  <si>
    <t>Week 52 is the final week you can take any form of parental leave, although you can take holiday/accrued leave after this.</t>
  </si>
  <si>
    <t xml:space="preserve">As accrued, </t>
  </si>
  <si>
    <t>Name:</t>
  </si>
  <si>
    <t xml:space="preserve">Employer: </t>
  </si>
  <si>
    <t>Employer:</t>
  </si>
  <si>
    <t>Partner 2 (Shared Parental Leave Only)</t>
  </si>
  <si>
    <t xml:space="preserve">Weeks in which UCL Occupational Maternity Pay can be Paid </t>
  </si>
  <si>
    <t xml:space="preserve">Final week you can take any form of Parental leave. </t>
  </si>
  <si>
    <t xml:space="preserve">You can take accrued annual leave and KIT day time in lieu after week 52. </t>
  </si>
  <si>
    <t xml:space="preserve">Enter the week that you wish to start your Parental leave (green box), and all the other dates will automatically populate. </t>
  </si>
  <si>
    <t>Using the drop down boxes, select the type of leave you wish to use for that week. Totals for each type of leave will be calculated in the table on the right hand side.</t>
  </si>
  <si>
    <t>Occupational Maternity Half Pay</t>
  </si>
  <si>
    <t>Accrued Bank Holidays</t>
  </si>
  <si>
    <t>Accrued Closure Days</t>
  </si>
  <si>
    <t>Accrued KIT Days</t>
  </si>
  <si>
    <t>Total Occupational Pay</t>
  </si>
  <si>
    <t>Total Statutory Pay</t>
  </si>
  <si>
    <t>Total Parental Leave</t>
  </si>
  <si>
    <t>Total Holiday Leave</t>
  </si>
  <si>
    <t>Week Beginning</t>
  </si>
  <si>
    <t xml:space="preserve">Week Ending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</si>
</sst>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1"/>
      <color theme="1"/>
      <name val="Calibri"/>
      <family val="2"/>
      <scheme val="minor"/>
    </font>
    <font>
      <sz val="11"/>
      <color theme="0"/>
      <name val="Calibri"/>
      <family val="2"/>
      <scheme val="minor"/>
    </font>
    <font>
      <sz val="11"/>
      <color theme="1"/>
      <name val="Arial"/>
      <family val="2"/>
    </font>
    <font>
      <b/>
      <sz val="11"/>
      <color theme="1"/>
      <name val="Arial"/>
      <family val="2"/>
    </font>
    <font>
      <b/>
      <sz val="16"/>
      <color theme="1"/>
      <name val="Arial"/>
      <family val="2"/>
    </font>
    <font>
      <sz val="11"/>
      <color rgb="FFFF0000"/>
      <name val="Calibri"/>
      <family val="2"/>
      <scheme val="minor"/>
    </font>
    <font>
      <sz val="14"/>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21DF3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0" fillId="0" borderId="0" xfId="0" applyAlignment="1">
      <alignment horizontal="center"/>
    </xf>
    <xf numFmtId="0" fontId="3" fillId="0" borderId="0" xfId="0" applyFont="1"/>
    <xf numFmtId="0" fontId="0" fillId="0" borderId="0" xfId="0" applyAlignment="1">
      <alignment horizontal="center" vertical="center"/>
    </xf>
    <xf numFmtId="0" fontId="3" fillId="0" borderId="1" xfId="0" applyFont="1" applyBorder="1" applyAlignment="1">
      <alignment horizontal="center" vertical="center"/>
    </xf>
    <xf numFmtId="0" fontId="5" fillId="0" borderId="0" xfId="0" applyFont="1"/>
    <xf numFmtId="0" fontId="0" fillId="0" borderId="0" xfId="0" applyProtection="1"/>
    <xf numFmtId="0" fontId="3" fillId="0" borderId="1" xfId="0" applyFont="1" applyBorder="1" applyProtection="1"/>
    <xf numFmtId="0" fontId="2" fillId="0" borderId="0" xfId="0" applyFont="1" applyProtection="1"/>
    <xf numFmtId="0" fontId="3" fillId="0" borderId="0" xfId="0" applyFont="1" applyProtection="1"/>
    <xf numFmtId="0" fontId="3" fillId="2" borderId="1" xfId="0" applyFont="1" applyFill="1" applyBorder="1" applyAlignment="1">
      <alignment horizontal="center" vertical="center"/>
    </xf>
    <xf numFmtId="0" fontId="0" fillId="0" borderId="0" xfId="0" applyAlignment="1">
      <alignment wrapText="1"/>
    </xf>
    <xf numFmtId="0" fontId="3" fillId="0" borderId="0" xfId="0" applyFont="1" applyAlignment="1">
      <alignment wrapText="1"/>
    </xf>
    <xf numFmtId="0" fontId="0" fillId="0" borderId="0" xfId="0" applyAlignment="1" applyProtection="1">
      <alignment wrapText="1"/>
    </xf>
    <xf numFmtId="0" fontId="3" fillId="3" borderId="1" xfId="0" applyFont="1" applyFill="1" applyBorder="1" applyAlignment="1">
      <alignment horizontal="center" vertical="center"/>
    </xf>
    <xf numFmtId="14" fontId="3" fillId="3" borderId="1" xfId="0" applyNumberFormat="1" applyFont="1" applyFill="1" applyBorder="1" applyAlignment="1">
      <alignment horizontal="center"/>
    </xf>
    <xf numFmtId="14" fontId="3" fillId="4" borderId="1" xfId="0" applyNumberFormat="1" applyFont="1" applyFill="1" applyBorder="1" applyAlignment="1">
      <alignment horizontal="center"/>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xf>
    <xf numFmtId="0" fontId="3" fillId="0" borderId="0" xfId="0" applyFont="1" applyFill="1"/>
    <xf numFmtId="0" fontId="0" fillId="0" borderId="0" xfId="0" applyFill="1"/>
    <xf numFmtId="14" fontId="3" fillId="2" borderId="1" xfId="0" applyNumberFormat="1" applyFont="1" applyFill="1" applyBorder="1" applyAlignment="1">
      <alignment horizontal="center"/>
    </xf>
    <xf numFmtId="0" fontId="3" fillId="2" borderId="0" xfId="0" applyFont="1" applyFill="1"/>
    <xf numFmtId="0" fontId="0" fillId="2" borderId="0" xfId="0" applyFill="1"/>
    <xf numFmtId="0" fontId="6" fillId="0" borderId="0" xfId="0" applyFont="1" applyFill="1"/>
    <xf numFmtId="0" fontId="3" fillId="0" borderId="0" xfId="0" applyFont="1" applyFill="1" applyProtection="1"/>
    <xf numFmtId="0" fontId="0" fillId="0" borderId="0" xfId="0" applyFill="1" applyProtection="1"/>
    <xf numFmtId="0" fontId="4" fillId="0" borderId="0" xfId="0" applyFont="1" applyFill="1" applyProtection="1"/>
    <xf numFmtId="0" fontId="1" fillId="0" borderId="0" xfId="0" applyFont="1" applyFill="1" applyProtection="1"/>
    <xf numFmtId="0" fontId="4" fillId="2" borderId="0" xfId="0" applyFont="1" applyFill="1" applyAlignment="1" applyProtection="1">
      <alignment horizontal="center"/>
    </xf>
    <xf numFmtId="0" fontId="3" fillId="3" borderId="0" xfId="0" applyFont="1" applyFill="1" applyAlignment="1">
      <alignment horizontal="left"/>
    </xf>
    <xf numFmtId="0" fontId="4" fillId="0" borderId="1" xfId="0" applyFont="1" applyBorder="1" applyAlignment="1" applyProtection="1">
      <alignment horizontal="center" vertical="center"/>
    </xf>
    <xf numFmtId="0" fontId="3" fillId="0" borderId="1" xfId="0" applyFont="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3" fillId="0" borderId="1"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3" fillId="4" borderId="1" xfId="0" applyFont="1" applyFill="1" applyBorder="1" applyAlignment="1" applyProtection="1">
      <alignment horizontal="center"/>
      <protection locked="0"/>
    </xf>
    <xf numFmtId="0" fontId="4" fillId="0" borderId="1" xfId="0" applyFont="1" applyBorder="1" applyAlignment="1">
      <alignment horizontal="center"/>
    </xf>
    <xf numFmtId="0" fontId="4" fillId="0" borderId="1" xfId="0" applyFont="1" applyBorder="1" applyAlignment="1">
      <alignment horizontal="center" vertical="center"/>
    </xf>
    <xf numFmtId="14" fontId="4" fillId="5" borderId="1" xfId="0" applyNumberFormat="1" applyFont="1" applyFill="1" applyBorder="1" applyAlignment="1" applyProtection="1">
      <alignment horizontal="center"/>
      <protection locked="0"/>
    </xf>
    <xf numFmtId="0" fontId="4" fillId="2" borderId="0" xfId="0" applyFont="1" applyFill="1"/>
    <xf numFmtId="0" fontId="0" fillId="0" borderId="0" xfId="0" applyAlignment="1">
      <alignment horizontal="left" vertical="center"/>
    </xf>
    <xf numFmtId="0" fontId="7" fillId="0" borderId="0" xfId="0" applyFont="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3" fillId="0" borderId="1" xfId="0" applyFont="1" applyBorder="1" applyAlignment="1">
      <alignment vertical="top" wrapText="1"/>
    </xf>
    <xf numFmtId="0" fontId="5" fillId="0" borderId="0" xfId="0" applyFont="1" applyAlignment="1">
      <alignment horizontal="left"/>
    </xf>
  </cellXfs>
  <cellStyles count="1">
    <cellStyle name="Normal" xfId="0" builtinId="0"/>
  </cellStyles>
  <dxfs count="4">
    <dxf>
      <font>
        <color rgb="FFFF0000"/>
      </font>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21D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66"/>
  <sheetViews>
    <sheetView tabSelected="1" zoomScale="90" zoomScaleNormal="90" workbookViewId="0">
      <pane xSplit="1" ySplit="7" topLeftCell="B8" activePane="bottomRight" state="frozen"/>
      <selection pane="topRight" activeCell="B1" sqref="B1"/>
      <selection pane="bottomLeft" activeCell="A6" sqref="A6"/>
      <selection pane="bottomRight" activeCell="D15" sqref="D15"/>
    </sheetView>
  </sheetViews>
  <sheetFormatPr defaultRowHeight="15" x14ac:dyDescent="0.25"/>
  <cols>
    <col min="1" max="1" width="4" customWidth="1"/>
    <col min="2" max="2" width="10.5703125" style="3" customWidth="1"/>
    <col min="3" max="4" width="20.42578125" style="1" customWidth="1"/>
    <col min="5" max="5" width="28.7109375" customWidth="1"/>
    <col min="6" max="6" width="18.140625" customWidth="1"/>
    <col min="7" max="7" width="28.7109375" customWidth="1"/>
    <col min="8" max="8" width="18.140625" customWidth="1"/>
    <col min="10" max="10" width="33.85546875" bestFit="1" customWidth="1"/>
    <col min="11" max="11" width="8.5703125" customWidth="1"/>
    <col min="20" max="20" width="13" customWidth="1"/>
  </cols>
  <sheetData>
    <row r="1" spans="1:21" ht="20.25" x14ac:dyDescent="0.3">
      <c r="B1" s="50" t="s">
        <v>31</v>
      </c>
      <c r="C1" s="50"/>
      <c r="D1" s="50"/>
    </row>
    <row r="2" spans="1:21" ht="20.25" x14ac:dyDescent="0.3">
      <c r="A2" s="5"/>
    </row>
    <row r="3" spans="1:21" ht="18.75" x14ac:dyDescent="0.25">
      <c r="B3" s="46" t="s">
        <v>47</v>
      </c>
      <c r="J3" s="6"/>
      <c r="K3" s="6"/>
      <c r="L3" s="6"/>
      <c r="M3" s="6"/>
      <c r="N3" s="6"/>
      <c r="O3" s="6"/>
      <c r="P3" s="6"/>
      <c r="Q3" s="6"/>
      <c r="R3" s="6"/>
      <c r="S3" s="6"/>
      <c r="T3" s="6"/>
      <c r="U3" s="6"/>
    </row>
    <row r="4" spans="1:21" ht="18.75" x14ac:dyDescent="0.25">
      <c r="B4" s="46" t="s">
        <v>48</v>
      </c>
      <c r="J4" s="6"/>
      <c r="K4" s="6"/>
      <c r="L4" s="6"/>
      <c r="M4" s="6"/>
      <c r="N4" s="6"/>
      <c r="O4" s="6"/>
      <c r="P4" s="6"/>
      <c r="Q4" s="6"/>
      <c r="R4" s="6"/>
      <c r="S4" s="6"/>
      <c r="T4" s="6"/>
      <c r="U4" s="6"/>
    </row>
    <row r="5" spans="1:21" x14ac:dyDescent="0.25">
      <c r="B5" s="45"/>
      <c r="J5" s="6"/>
      <c r="K5" s="6"/>
      <c r="L5" s="6"/>
      <c r="M5" s="6"/>
      <c r="N5" s="6"/>
      <c r="O5" s="6"/>
      <c r="P5" s="6"/>
      <c r="Q5" s="6"/>
      <c r="R5" s="6"/>
      <c r="S5" s="6"/>
      <c r="T5" s="6"/>
      <c r="U5" s="6"/>
    </row>
    <row r="6" spans="1:21" x14ac:dyDescent="0.25">
      <c r="B6" s="42" t="s">
        <v>0</v>
      </c>
      <c r="C6" s="42" t="s">
        <v>57</v>
      </c>
      <c r="D6" s="48" t="s">
        <v>58</v>
      </c>
      <c r="E6" s="41" t="s">
        <v>1</v>
      </c>
      <c r="F6" s="41"/>
      <c r="G6" s="41" t="s">
        <v>43</v>
      </c>
      <c r="H6" s="41"/>
      <c r="I6" s="2"/>
      <c r="J6" s="31" t="s">
        <v>32</v>
      </c>
      <c r="K6" s="31"/>
      <c r="L6" s="6"/>
      <c r="M6" s="6"/>
      <c r="N6" s="6"/>
      <c r="O6" s="6"/>
      <c r="P6" s="6"/>
      <c r="Q6" s="6"/>
      <c r="R6" s="6"/>
      <c r="S6" s="6"/>
      <c r="T6" s="6"/>
      <c r="U6" s="6"/>
    </row>
    <row r="7" spans="1:21" s="11" customFormat="1" ht="27.75" customHeight="1" x14ac:dyDescent="0.25">
      <c r="B7" s="42"/>
      <c r="C7" s="42"/>
      <c r="D7" s="47"/>
      <c r="E7" s="49" t="s">
        <v>40</v>
      </c>
      <c r="F7" s="49" t="s">
        <v>41</v>
      </c>
      <c r="G7" s="49" t="s">
        <v>40</v>
      </c>
      <c r="H7" s="49" t="s">
        <v>42</v>
      </c>
      <c r="I7" s="12"/>
      <c r="J7" s="31"/>
      <c r="K7" s="31"/>
      <c r="L7" s="13"/>
      <c r="M7" s="13"/>
      <c r="N7" s="13"/>
      <c r="O7" s="13"/>
      <c r="P7" s="13"/>
      <c r="Q7" s="13"/>
      <c r="R7" s="13"/>
      <c r="S7" s="13"/>
      <c r="T7" s="13"/>
      <c r="U7" s="13"/>
    </row>
    <row r="8" spans="1:21" x14ac:dyDescent="0.25">
      <c r="B8" s="14">
        <v>1</v>
      </c>
      <c r="C8" s="43">
        <v>43922</v>
      </c>
      <c r="D8" s="15">
        <f>C8+6</f>
        <v>43928</v>
      </c>
      <c r="E8" s="34" t="s">
        <v>6</v>
      </c>
      <c r="F8" s="34"/>
      <c r="G8" s="34"/>
      <c r="H8" s="34"/>
      <c r="I8" s="2"/>
      <c r="J8" s="7" t="s">
        <v>3</v>
      </c>
      <c r="K8" s="7">
        <f>COUNTIF(E8:H62,"*occupational maternity pay*")</f>
        <v>18</v>
      </c>
      <c r="L8" s="6"/>
      <c r="M8" s="6"/>
      <c r="N8" s="6"/>
      <c r="O8" s="6"/>
      <c r="P8" s="6"/>
      <c r="Q8" s="6"/>
      <c r="R8" s="6"/>
      <c r="S8" s="6"/>
      <c r="T8" s="6"/>
      <c r="U8" s="6"/>
    </row>
    <row r="9" spans="1:21" x14ac:dyDescent="0.25">
      <c r="B9" s="14">
        <v>2</v>
      </c>
      <c r="C9" s="15">
        <f>C8+7</f>
        <v>43929</v>
      </c>
      <c r="D9" s="15">
        <f t="shared" ref="D9:D62" si="0">C9+6</f>
        <v>43935</v>
      </c>
      <c r="E9" s="34" t="s">
        <v>6</v>
      </c>
      <c r="F9" s="34"/>
      <c r="G9" s="34"/>
      <c r="H9" s="34"/>
      <c r="I9" s="2"/>
      <c r="J9" s="7" t="s">
        <v>49</v>
      </c>
      <c r="K9" s="7">
        <f>COUNTIF(E8:H62,"*occupational maternity half pay*")</f>
        <v>0</v>
      </c>
      <c r="L9" s="6"/>
      <c r="M9" s="6"/>
      <c r="N9" s="6"/>
      <c r="O9" s="6"/>
      <c r="P9" s="6"/>
      <c r="Q9" s="6"/>
      <c r="R9" s="6"/>
      <c r="S9" s="6"/>
      <c r="T9" s="6"/>
      <c r="U9" s="6"/>
    </row>
    <row r="10" spans="1:21" x14ac:dyDescent="0.25">
      <c r="B10" s="14">
        <v>3</v>
      </c>
      <c r="C10" s="15">
        <f>C9+7</f>
        <v>43936</v>
      </c>
      <c r="D10" s="15">
        <f t="shared" si="0"/>
        <v>43942</v>
      </c>
      <c r="E10" s="34" t="s">
        <v>6</v>
      </c>
      <c r="F10" s="34"/>
      <c r="G10" s="34"/>
      <c r="H10" s="34"/>
      <c r="I10" s="2"/>
      <c r="J10" s="7" t="s">
        <v>17</v>
      </c>
      <c r="K10" s="7">
        <f>COUNTIF(E8:H62,"*statutory maternity pay*")</f>
        <v>0</v>
      </c>
      <c r="L10" s="6"/>
      <c r="M10" s="6"/>
      <c r="N10" s="6"/>
      <c r="O10" s="8" t="s">
        <v>6</v>
      </c>
      <c r="P10" s="6"/>
      <c r="Q10" s="6"/>
      <c r="R10" s="6"/>
      <c r="S10" s="6"/>
      <c r="T10" s="6"/>
      <c r="U10" s="6"/>
    </row>
    <row r="11" spans="1:21" x14ac:dyDescent="0.25">
      <c r="B11" s="14">
        <v>4</v>
      </c>
      <c r="C11" s="15">
        <f t="shared" ref="C11:C62" si="1">C10+7</f>
        <v>43943</v>
      </c>
      <c r="D11" s="15">
        <f t="shared" si="0"/>
        <v>43949</v>
      </c>
      <c r="E11" s="34" t="s">
        <v>6</v>
      </c>
      <c r="F11" s="34"/>
      <c r="G11" s="34"/>
      <c r="H11" s="34"/>
      <c r="I11" s="2"/>
      <c r="J11" s="7" t="s">
        <v>18</v>
      </c>
      <c r="K11" s="7">
        <f>COUNTIF(E8:H62,"*unpaid maternity leave*")</f>
        <v>0</v>
      </c>
      <c r="L11" s="6"/>
      <c r="M11" s="6"/>
      <c r="N11" s="6"/>
      <c r="O11" s="8" t="s">
        <v>7</v>
      </c>
      <c r="P11" s="6"/>
      <c r="Q11" s="6"/>
      <c r="R11" s="6"/>
      <c r="S11" s="6"/>
      <c r="T11" s="6"/>
      <c r="U11" s="6"/>
    </row>
    <row r="12" spans="1:21" x14ac:dyDescent="0.25">
      <c r="B12" s="14">
        <v>5</v>
      </c>
      <c r="C12" s="15">
        <f t="shared" si="1"/>
        <v>43950</v>
      </c>
      <c r="D12" s="15">
        <f t="shared" si="0"/>
        <v>43956</v>
      </c>
      <c r="E12" s="34" t="s">
        <v>6</v>
      </c>
      <c r="F12" s="34"/>
      <c r="G12" s="34"/>
      <c r="H12" s="34"/>
      <c r="I12" s="2"/>
      <c r="J12" s="7" t="s">
        <v>15</v>
      </c>
      <c r="K12" s="7">
        <f>COUNTIF(E8:H62,"*occupational paternity pay*")</f>
        <v>0</v>
      </c>
      <c r="L12" s="6"/>
      <c r="M12" s="6"/>
      <c r="N12" s="6"/>
      <c r="O12" s="8" t="s">
        <v>8</v>
      </c>
      <c r="P12" s="6"/>
      <c r="Q12" s="6"/>
      <c r="R12" s="6"/>
      <c r="S12" s="6"/>
      <c r="T12" s="6"/>
      <c r="U12" s="6"/>
    </row>
    <row r="13" spans="1:21" x14ac:dyDescent="0.25">
      <c r="B13" s="14">
        <v>6</v>
      </c>
      <c r="C13" s="15">
        <f t="shared" si="1"/>
        <v>43957</v>
      </c>
      <c r="D13" s="15">
        <f t="shared" si="0"/>
        <v>43963</v>
      </c>
      <c r="E13" s="34" t="s">
        <v>6</v>
      </c>
      <c r="F13" s="34"/>
      <c r="G13" s="34"/>
      <c r="H13" s="34"/>
      <c r="I13" s="2"/>
      <c r="J13" s="7" t="s">
        <v>21</v>
      </c>
      <c r="K13" s="7">
        <f>COUNTIF(E8:H62,"*unpaid paternity leave*")</f>
        <v>0</v>
      </c>
      <c r="L13" s="6"/>
      <c r="M13" s="6"/>
      <c r="N13" s="6"/>
      <c r="O13" s="8" t="s">
        <v>9</v>
      </c>
      <c r="P13" s="6"/>
      <c r="Q13" s="6"/>
      <c r="R13" s="6"/>
      <c r="S13" s="6"/>
      <c r="T13" s="6"/>
      <c r="U13" s="6"/>
    </row>
    <row r="14" spans="1:21" x14ac:dyDescent="0.25">
      <c r="B14" s="14">
        <v>7</v>
      </c>
      <c r="C14" s="15">
        <f t="shared" si="1"/>
        <v>43964</v>
      </c>
      <c r="D14" s="15">
        <f t="shared" si="0"/>
        <v>43970</v>
      </c>
      <c r="E14" s="34" t="s">
        <v>6</v>
      </c>
      <c r="F14" s="34"/>
      <c r="G14" s="34"/>
      <c r="H14" s="34"/>
      <c r="I14" s="2"/>
      <c r="J14" s="7" t="s">
        <v>4</v>
      </c>
      <c r="K14" s="7">
        <f>COUNTIF(E8:H62,"*occupational shared parental pay*")</f>
        <v>0</v>
      </c>
      <c r="L14" s="6"/>
      <c r="M14" s="6"/>
      <c r="N14" s="6"/>
      <c r="O14" s="8" t="s">
        <v>10</v>
      </c>
      <c r="P14" s="6"/>
      <c r="Q14" s="6"/>
      <c r="R14" s="6"/>
      <c r="S14" s="6"/>
      <c r="T14" s="6"/>
      <c r="U14" s="6"/>
    </row>
    <row r="15" spans="1:21" x14ac:dyDescent="0.25">
      <c r="B15" s="14">
        <v>8</v>
      </c>
      <c r="C15" s="15">
        <f t="shared" si="1"/>
        <v>43971</v>
      </c>
      <c r="D15" s="15">
        <f t="shared" si="0"/>
        <v>43977</v>
      </c>
      <c r="E15" s="34" t="s">
        <v>6</v>
      </c>
      <c r="F15" s="34"/>
      <c r="G15" s="34"/>
      <c r="H15" s="34"/>
      <c r="I15" s="2"/>
      <c r="J15" s="7" t="s">
        <v>5</v>
      </c>
      <c r="K15" s="7">
        <f>COUNTIF(E8:H62,"*statutory shared parental pay*")</f>
        <v>0</v>
      </c>
      <c r="L15" s="6"/>
      <c r="M15" s="6"/>
      <c r="N15" s="6"/>
      <c r="O15" s="8" t="s">
        <v>11</v>
      </c>
      <c r="P15" s="6"/>
      <c r="Q15" s="6"/>
      <c r="R15" s="6"/>
      <c r="S15" s="6"/>
      <c r="T15" s="6"/>
      <c r="U15" s="6"/>
    </row>
    <row r="16" spans="1:21" x14ac:dyDescent="0.25">
      <c r="B16" s="14">
        <v>9</v>
      </c>
      <c r="C16" s="15">
        <f t="shared" si="1"/>
        <v>43978</v>
      </c>
      <c r="D16" s="15">
        <f t="shared" si="0"/>
        <v>43984</v>
      </c>
      <c r="E16" s="34" t="s">
        <v>6</v>
      </c>
      <c r="F16" s="34"/>
      <c r="G16" s="34"/>
      <c r="H16" s="34"/>
      <c r="I16" s="2"/>
      <c r="J16" s="7" t="s">
        <v>23</v>
      </c>
      <c r="K16" s="7">
        <f>COUNTIF(E8:H62,"*unpaid shared parental leave*")</f>
        <v>0</v>
      </c>
      <c r="L16" s="6"/>
      <c r="M16" s="6"/>
      <c r="N16" s="6"/>
      <c r="O16" s="8" t="s">
        <v>12</v>
      </c>
      <c r="P16" s="6"/>
      <c r="Q16" s="6"/>
      <c r="R16" s="6"/>
      <c r="S16" s="6"/>
      <c r="T16" s="6"/>
      <c r="U16" s="6"/>
    </row>
    <row r="17" spans="2:21" x14ac:dyDescent="0.25">
      <c r="B17" s="14">
        <v>10</v>
      </c>
      <c r="C17" s="15">
        <f t="shared" si="1"/>
        <v>43985</v>
      </c>
      <c r="D17" s="15">
        <f t="shared" si="0"/>
        <v>43991</v>
      </c>
      <c r="E17" s="34" t="s">
        <v>6</v>
      </c>
      <c r="F17" s="34"/>
      <c r="G17" s="34"/>
      <c r="H17" s="34"/>
      <c r="I17" s="2"/>
      <c r="J17" s="7" t="s">
        <v>2</v>
      </c>
      <c r="K17" s="7">
        <f>COUNTIF(E8:H62,"*annual leave*")</f>
        <v>0</v>
      </c>
      <c r="L17" s="6"/>
      <c r="M17" s="6"/>
      <c r="N17" s="6"/>
      <c r="O17" s="8" t="s">
        <v>13</v>
      </c>
      <c r="P17" s="6"/>
      <c r="Q17" s="6"/>
      <c r="R17" s="6"/>
      <c r="S17" s="6"/>
      <c r="T17" s="6"/>
      <c r="U17" s="6"/>
    </row>
    <row r="18" spans="2:21" x14ac:dyDescent="0.25">
      <c r="B18" s="14">
        <v>11</v>
      </c>
      <c r="C18" s="15">
        <f t="shared" si="1"/>
        <v>43992</v>
      </c>
      <c r="D18" s="15">
        <f t="shared" si="0"/>
        <v>43998</v>
      </c>
      <c r="E18" s="34" t="s">
        <v>6</v>
      </c>
      <c r="F18" s="34"/>
      <c r="G18" s="34"/>
      <c r="H18" s="34"/>
      <c r="I18" s="2"/>
      <c r="J18" s="7" t="s">
        <v>50</v>
      </c>
      <c r="K18" s="7">
        <f>COUNTIF(E8:H62,"*bank holiday*")</f>
        <v>0</v>
      </c>
      <c r="L18" s="6"/>
      <c r="M18" s="6"/>
      <c r="N18" s="6"/>
      <c r="O18" s="8" t="s">
        <v>33</v>
      </c>
      <c r="P18" s="6"/>
      <c r="Q18" s="6"/>
      <c r="R18" s="6"/>
      <c r="S18" s="6"/>
      <c r="T18" s="6"/>
      <c r="U18" s="6"/>
    </row>
    <row r="19" spans="2:21" x14ac:dyDescent="0.25">
      <c r="B19" s="14">
        <v>12</v>
      </c>
      <c r="C19" s="15">
        <f t="shared" si="1"/>
        <v>43999</v>
      </c>
      <c r="D19" s="15">
        <f t="shared" si="0"/>
        <v>44005</v>
      </c>
      <c r="E19" s="34" t="s">
        <v>6</v>
      </c>
      <c r="F19" s="34"/>
      <c r="G19" s="34"/>
      <c r="H19" s="34"/>
      <c r="I19" s="2"/>
      <c r="J19" s="7" t="s">
        <v>51</v>
      </c>
      <c r="K19" s="7">
        <f>COUNTIF(E8:H62,"*closure day*")</f>
        <v>0</v>
      </c>
      <c r="L19" s="6"/>
      <c r="M19" s="6"/>
      <c r="N19" s="6"/>
      <c r="O19" s="8" t="s">
        <v>34</v>
      </c>
      <c r="P19" s="6"/>
      <c r="Q19" s="6"/>
      <c r="R19" s="6"/>
      <c r="S19" s="6"/>
      <c r="T19" s="6"/>
      <c r="U19" s="6"/>
    </row>
    <row r="20" spans="2:21" x14ac:dyDescent="0.25">
      <c r="B20" s="14">
        <v>13</v>
      </c>
      <c r="C20" s="15">
        <f t="shared" si="1"/>
        <v>44006</v>
      </c>
      <c r="D20" s="15">
        <f t="shared" si="0"/>
        <v>44012</v>
      </c>
      <c r="E20" s="34" t="s">
        <v>6</v>
      </c>
      <c r="F20" s="34"/>
      <c r="G20" s="34"/>
      <c r="H20" s="34"/>
      <c r="I20" s="2"/>
      <c r="J20" s="7" t="s">
        <v>52</v>
      </c>
      <c r="K20" s="7">
        <f>COUNTIF(E8:H62,"*keeping in touch day*")</f>
        <v>0</v>
      </c>
      <c r="L20" s="6"/>
      <c r="M20" s="6"/>
      <c r="N20" s="6"/>
      <c r="O20" s="8" t="s">
        <v>35</v>
      </c>
      <c r="P20" s="6"/>
      <c r="Q20" s="6"/>
      <c r="R20" s="6"/>
      <c r="S20" s="6"/>
      <c r="T20" s="6"/>
      <c r="U20" s="6"/>
    </row>
    <row r="21" spans="2:21" x14ac:dyDescent="0.25">
      <c r="B21" s="14">
        <v>14</v>
      </c>
      <c r="C21" s="15">
        <f t="shared" si="1"/>
        <v>44013</v>
      </c>
      <c r="D21" s="15">
        <f t="shared" si="0"/>
        <v>44019</v>
      </c>
      <c r="E21" s="34" t="s">
        <v>6</v>
      </c>
      <c r="F21" s="34"/>
      <c r="G21" s="34"/>
      <c r="H21" s="34"/>
      <c r="I21" s="2"/>
      <c r="J21" s="7" t="s">
        <v>53</v>
      </c>
      <c r="K21" s="7">
        <f>(K8+(K9*0.5)+K14)</f>
        <v>18</v>
      </c>
      <c r="L21" s="6"/>
      <c r="M21" s="6"/>
      <c r="N21" s="6"/>
      <c r="O21" s="8" t="s">
        <v>36</v>
      </c>
      <c r="P21" s="6"/>
      <c r="Q21" s="6"/>
      <c r="R21" s="6"/>
      <c r="S21" s="6"/>
      <c r="T21" s="6"/>
      <c r="U21" s="6"/>
    </row>
    <row r="22" spans="2:21" x14ac:dyDescent="0.25">
      <c r="B22" s="14">
        <v>15</v>
      </c>
      <c r="C22" s="15">
        <f t="shared" si="1"/>
        <v>44020</v>
      </c>
      <c r="D22" s="15">
        <f t="shared" si="0"/>
        <v>44026</v>
      </c>
      <c r="E22" s="34" t="s">
        <v>6</v>
      </c>
      <c r="F22" s="34"/>
      <c r="G22" s="34"/>
      <c r="H22" s="34"/>
      <c r="I22" s="2"/>
      <c r="J22" s="7" t="s">
        <v>54</v>
      </c>
      <c r="K22" s="7">
        <f>SUM(K10,K15)</f>
        <v>0</v>
      </c>
      <c r="L22" s="6"/>
      <c r="M22" s="6"/>
      <c r="N22" s="6"/>
      <c r="O22" s="8" t="s">
        <v>37</v>
      </c>
      <c r="P22" s="6"/>
      <c r="Q22" s="6"/>
      <c r="R22" s="6"/>
      <c r="S22" s="6"/>
      <c r="T22" s="6"/>
      <c r="U22" s="6"/>
    </row>
    <row r="23" spans="2:21" x14ac:dyDescent="0.25">
      <c r="B23" s="14">
        <v>16</v>
      </c>
      <c r="C23" s="15">
        <f t="shared" si="1"/>
        <v>44027</v>
      </c>
      <c r="D23" s="15">
        <f t="shared" si="0"/>
        <v>44033</v>
      </c>
      <c r="E23" s="34" t="s">
        <v>6</v>
      </c>
      <c r="F23" s="34"/>
      <c r="G23" s="34"/>
      <c r="H23" s="34"/>
      <c r="I23" s="2"/>
      <c r="J23" s="7" t="s">
        <v>55</v>
      </c>
      <c r="K23" s="7">
        <f>SUM(K8+(K9*0.5)+K10,K11,K14,K15,K16)</f>
        <v>18</v>
      </c>
      <c r="L23" s="6"/>
      <c r="M23" s="6"/>
      <c r="N23" s="6"/>
      <c r="O23" s="6"/>
      <c r="P23" s="6"/>
      <c r="Q23" s="6"/>
      <c r="R23" s="6"/>
      <c r="S23" s="6"/>
      <c r="T23" s="6"/>
      <c r="U23" s="6"/>
    </row>
    <row r="24" spans="2:21" x14ac:dyDescent="0.25">
      <c r="B24" s="14">
        <v>17</v>
      </c>
      <c r="C24" s="15">
        <f t="shared" si="1"/>
        <v>44034</v>
      </c>
      <c r="D24" s="15">
        <f t="shared" si="0"/>
        <v>44040</v>
      </c>
      <c r="E24" s="34" t="s">
        <v>6</v>
      </c>
      <c r="F24" s="34"/>
      <c r="G24" s="34"/>
      <c r="H24" s="34"/>
      <c r="I24" s="2"/>
      <c r="J24" s="7" t="s">
        <v>56</v>
      </c>
      <c r="K24" s="7">
        <f>SUM(K17:K20)</f>
        <v>0</v>
      </c>
      <c r="L24" s="6"/>
      <c r="M24" s="6"/>
      <c r="N24" s="6"/>
      <c r="O24" s="6"/>
      <c r="P24" s="6"/>
      <c r="Q24" s="6"/>
      <c r="R24" s="6"/>
      <c r="S24" s="6"/>
      <c r="T24" s="6"/>
      <c r="U24" s="6"/>
    </row>
    <row r="25" spans="2:21" x14ac:dyDescent="0.25">
      <c r="B25" s="14">
        <v>18</v>
      </c>
      <c r="C25" s="15">
        <f t="shared" si="1"/>
        <v>44041</v>
      </c>
      <c r="D25" s="15">
        <f t="shared" si="0"/>
        <v>44047</v>
      </c>
      <c r="E25" s="34" t="s">
        <v>6</v>
      </c>
      <c r="F25" s="34"/>
      <c r="G25" s="34"/>
      <c r="H25" s="34"/>
      <c r="I25" s="2"/>
      <c r="J25" s="9"/>
      <c r="K25" s="9"/>
      <c r="L25" s="6"/>
      <c r="M25" s="9"/>
      <c r="N25" s="9"/>
      <c r="O25" s="9"/>
      <c r="P25" s="6"/>
      <c r="Q25" s="6"/>
      <c r="R25" s="6"/>
      <c r="S25" s="6"/>
      <c r="T25" s="6"/>
      <c r="U25" s="6"/>
    </row>
    <row r="26" spans="2:21" x14ac:dyDescent="0.25">
      <c r="B26" s="4">
        <v>19</v>
      </c>
      <c r="C26" s="16">
        <f t="shared" si="1"/>
        <v>44048</v>
      </c>
      <c r="D26" s="16">
        <f t="shared" si="0"/>
        <v>44054</v>
      </c>
      <c r="E26" s="40"/>
      <c r="F26" s="40"/>
      <c r="G26" s="32"/>
      <c r="H26" s="32"/>
      <c r="I26" s="2"/>
      <c r="J26" s="29" t="s">
        <v>38</v>
      </c>
      <c r="K26" s="29"/>
      <c r="L26" s="29"/>
      <c r="M26" s="29"/>
      <c r="N26" s="29"/>
      <c r="O26" s="29"/>
      <c r="P26" s="29"/>
      <c r="Q26" s="29"/>
      <c r="R26" s="29"/>
      <c r="S26" s="29"/>
      <c r="T26" s="29"/>
      <c r="U26" s="6"/>
    </row>
    <row r="27" spans="2:21" x14ac:dyDescent="0.25">
      <c r="B27" s="4">
        <v>20</v>
      </c>
      <c r="C27" s="16">
        <f t="shared" si="1"/>
        <v>44055</v>
      </c>
      <c r="D27" s="16">
        <f t="shared" si="0"/>
        <v>44061</v>
      </c>
      <c r="E27" s="40"/>
      <c r="F27" s="40"/>
      <c r="G27" s="32"/>
      <c r="H27" s="32"/>
      <c r="I27" s="2"/>
      <c r="J27" s="30" t="s">
        <v>44</v>
      </c>
      <c r="K27" s="30"/>
      <c r="L27" s="30"/>
      <c r="M27" s="30"/>
      <c r="N27" s="30"/>
      <c r="O27" s="30"/>
      <c r="P27" s="30"/>
      <c r="Q27" s="30"/>
      <c r="R27" s="30"/>
      <c r="S27" s="30"/>
      <c r="T27" s="30"/>
      <c r="U27" s="6"/>
    </row>
    <row r="28" spans="2:21" x14ac:dyDescent="0.25">
      <c r="B28" s="4">
        <v>21</v>
      </c>
      <c r="C28" s="16">
        <f t="shared" si="1"/>
        <v>44062</v>
      </c>
      <c r="D28" s="16">
        <f t="shared" si="0"/>
        <v>44068</v>
      </c>
      <c r="E28" s="40"/>
      <c r="F28" s="40"/>
      <c r="G28" s="32"/>
      <c r="H28" s="32"/>
      <c r="I28" s="2"/>
      <c r="P28" s="6"/>
      <c r="Q28" s="6"/>
      <c r="R28" s="6"/>
      <c r="S28" s="6"/>
      <c r="T28" s="6"/>
      <c r="U28" s="6"/>
    </row>
    <row r="29" spans="2:21" x14ac:dyDescent="0.25">
      <c r="B29" s="4">
        <v>22</v>
      </c>
      <c r="C29" s="16">
        <f t="shared" si="1"/>
        <v>44069</v>
      </c>
      <c r="D29" s="16">
        <f t="shared" si="0"/>
        <v>44075</v>
      </c>
      <c r="E29" s="40"/>
      <c r="F29" s="40"/>
      <c r="G29" s="32"/>
      <c r="H29" s="32"/>
      <c r="I29" s="2"/>
      <c r="J29" s="9" t="s">
        <v>3</v>
      </c>
      <c r="K29" s="9"/>
      <c r="L29" s="9" t="s">
        <v>14</v>
      </c>
      <c r="M29" s="9"/>
      <c r="N29" s="9"/>
      <c r="O29" s="9"/>
      <c r="U29" s="6"/>
    </row>
    <row r="30" spans="2:21" x14ac:dyDescent="0.25">
      <c r="B30" s="4">
        <v>23</v>
      </c>
      <c r="C30" s="16">
        <f t="shared" si="1"/>
        <v>44076</v>
      </c>
      <c r="D30" s="16">
        <f t="shared" si="0"/>
        <v>44082</v>
      </c>
      <c r="E30" s="40"/>
      <c r="F30" s="40"/>
      <c r="G30" s="32"/>
      <c r="H30" s="32"/>
      <c r="I30" s="2"/>
      <c r="J30" s="9" t="s">
        <v>17</v>
      </c>
      <c r="K30" s="9"/>
      <c r="L30" s="9" t="s">
        <v>20</v>
      </c>
      <c r="M30" s="9"/>
      <c r="N30" s="9"/>
      <c r="O30" s="9"/>
      <c r="U30" s="6"/>
    </row>
    <row r="31" spans="2:21" x14ac:dyDescent="0.25">
      <c r="B31" s="4">
        <v>24</v>
      </c>
      <c r="C31" s="16">
        <f t="shared" si="1"/>
        <v>44083</v>
      </c>
      <c r="D31" s="16">
        <f t="shared" si="0"/>
        <v>44089</v>
      </c>
      <c r="E31" s="40"/>
      <c r="F31" s="40"/>
      <c r="G31" s="32"/>
      <c r="H31" s="32"/>
      <c r="I31" s="2"/>
      <c r="J31" s="9" t="s">
        <v>18</v>
      </c>
      <c r="K31" s="9"/>
      <c r="L31" s="9" t="s">
        <v>19</v>
      </c>
      <c r="M31" s="9"/>
      <c r="N31" s="9"/>
      <c r="O31" s="9"/>
      <c r="U31" s="6"/>
    </row>
    <row r="32" spans="2:21" x14ac:dyDescent="0.25">
      <c r="B32" s="4">
        <v>25</v>
      </c>
      <c r="C32" s="16">
        <f t="shared" si="1"/>
        <v>44090</v>
      </c>
      <c r="D32" s="16">
        <f t="shared" si="0"/>
        <v>44096</v>
      </c>
      <c r="E32" s="40"/>
      <c r="F32" s="40"/>
      <c r="G32" s="32"/>
      <c r="H32" s="32"/>
      <c r="I32" s="2"/>
      <c r="J32" s="9" t="s">
        <v>15</v>
      </c>
      <c r="K32" s="9"/>
      <c r="L32" s="9" t="s">
        <v>16</v>
      </c>
      <c r="M32" s="9"/>
      <c r="N32" s="9"/>
      <c r="O32" s="9"/>
      <c r="U32" s="6"/>
    </row>
    <row r="33" spans="2:21" x14ac:dyDescent="0.25">
      <c r="B33" s="4">
        <v>26</v>
      </c>
      <c r="C33" s="16">
        <f t="shared" si="1"/>
        <v>44097</v>
      </c>
      <c r="D33" s="16">
        <f t="shared" si="0"/>
        <v>44103</v>
      </c>
      <c r="E33" s="40"/>
      <c r="F33" s="40"/>
      <c r="G33" s="32"/>
      <c r="H33" s="32"/>
      <c r="I33" s="2"/>
      <c r="J33" s="9" t="s">
        <v>21</v>
      </c>
      <c r="K33" s="9"/>
      <c r="L33" s="9" t="s">
        <v>22</v>
      </c>
      <c r="M33" s="9"/>
      <c r="N33" s="9"/>
      <c r="O33" s="9"/>
      <c r="U33" s="6"/>
    </row>
    <row r="34" spans="2:21" x14ac:dyDescent="0.25">
      <c r="B34" s="4">
        <v>27</v>
      </c>
      <c r="C34" s="16">
        <f t="shared" si="1"/>
        <v>44104</v>
      </c>
      <c r="D34" s="16">
        <f t="shared" si="0"/>
        <v>44110</v>
      </c>
      <c r="E34" s="40"/>
      <c r="F34" s="40"/>
      <c r="G34" s="32"/>
      <c r="H34" s="32"/>
      <c r="I34" s="2"/>
      <c r="J34" s="9" t="s">
        <v>4</v>
      </c>
      <c r="K34" s="9"/>
      <c r="L34" s="9" t="s">
        <v>24</v>
      </c>
      <c r="M34" s="9"/>
      <c r="N34" s="9"/>
      <c r="O34" s="9"/>
      <c r="U34" s="6"/>
    </row>
    <row r="35" spans="2:21" x14ac:dyDescent="0.25">
      <c r="B35" s="4">
        <v>28</v>
      </c>
      <c r="C35" s="16">
        <f t="shared" si="1"/>
        <v>44111</v>
      </c>
      <c r="D35" s="16">
        <f t="shared" si="0"/>
        <v>44117</v>
      </c>
      <c r="E35" s="40"/>
      <c r="F35" s="40"/>
      <c r="G35" s="32"/>
      <c r="H35" s="32"/>
      <c r="I35" s="2"/>
      <c r="J35" s="9" t="s">
        <v>5</v>
      </c>
      <c r="K35" s="9"/>
      <c r="L35" s="9" t="s">
        <v>25</v>
      </c>
      <c r="M35" s="9"/>
      <c r="N35" s="9"/>
      <c r="O35" s="9"/>
      <c r="U35" s="6"/>
    </row>
    <row r="36" spans="2:21" x14ac:dyDescent="0.25">
      <c r="B36" s="4">
        <v>29</v>
      </c>
      <c r="C36" s="16">
        <f t="shared" si="1"/>
        <v>44118</v>
      </c>
      <c r="D36" s="16">
        <f t="shared" si="0"/>
        <v>44124</v>
      </c>
      <c r="E36" s="40"/>
      <c r="F36" s="40"/>
      <c r="G36" s="32"/>
      <c r="H36" s="32"/>
      <c r="I36" s="2"/>
      <c r="J36" s="9" t="s">
        <v>23</v>
      </c>
      <c r="K36" s="9"/>
      <c r="L36" s="9" t="s">
        <v>26</v>
      </c>
      <c r="M36" s="9"/>
      <c r="N36" s="9"/>
      <c r="O36" s="9"/>
      <c r="U36" s="6"/>
    </row>
    <row r="37" spans="2:21" x14ac:dyDescent="0.25">
      <c r="B37" s="4">
        <v>30</v>
      </c>
      <c r="C37" s="16">
        <f t="shared" si="1"/>
        <v>44125</v>
      </c>
      <c r="D37" s="16">
        <f t="shared" si="0"/>
        <v>44131</v>
      </c>
      <c r="E37" s="40"/>
      <c r="F37" s="40"/>
      <c r="G37" s="32"/>
      <c r="H37" s="32"/>
      <c r="I37" s="2"/>
      <c r="J37" s="9" t="s">
        <v>2</v>
      </c>
      <c r="K37" s="9"/>
      <c r="L37" s="9" t="s">
        <v>39</v>
      </c>
      <c r="M37" s="9"/>
      <c r="N37" s="9"/>
      <c r="O37" s="9"/>
      <c r="P37" s="20"/>
      <c r="Q37" s="20"/>
      <c r="R37" s="20"/>
      <c r="S37" s="20"/>
      <c r="T37" s="20"/>
      <c r="U37" s="6"/>
    </row>
    <row r="38" spans="2:21" x14ac:dyDescent="0.25">
      <c r="B38" s="4">
        <v>31</v>
      </c>
      <c r="C38" s="16">
        <f t="shared" si="1"/>
        <v>44132</v>
      </c>
      <c r="D38" s="16">
        <f t="shared" si="0"/>
        <v>44138</v>
      </c>
      <c r="E38" s="40"/>
      <c r="F38" s="40"/>
      <c r="G38" s="32"/>
      <c r="H38" s="32"/>
      <c r="I38" s="2"/>
      <c r="J38" s="9" t="s">
        <v>27</v>
      </c>
      <c r="K38" s="9"/>
      <c r="L38" s="9" t="s">
        <v>39</v>
      </c>
      <c r="M38" s="9"/>
      <c r="N38" s="9"/>
      <c r="O38" s="9"/>
      <c r="U38" s="6"/>
    </row>
    <row r="39" spans="2:21" x14ac:dyDescent="0.25">
      <c r="B39" s="4">
        <v>32</v>
      </c>
      <c r="C39" s="16">
        <f t="shared" si="1"/>
        <v>44139</v>
      </c>
      <c r="D39" s="16">
        <f t="shared" si="0"/>
        <v>44145</v>
      </c>
      <c r="E39" s="40"/>
      <c r="F39" s="40"/>
      <c r="G39" s="32"/>
      <c r="H39" s="32"/>
      <c r="I39" s="2"/>
      <c r="J39" s="9" t="s">
        <v>30</v>
      </c>
      <c r="K39" s="9"/>
      <c r="L39" s="9" t="s">
        <v>39</v>
      </c>
      <c r="M39" s="6"/>
      <c r="N39" s="6"/>
      <c r="O39" s="6"/>
      <c r="U39" s="6"/>
    </row>
    <row r="40" spans="2:21" x14ac:dyDescent="0.25">
      <c r="B40" s="4">
        <v>33</v>
      </c>
      <c r="C40" s="16">
        <f t="shared" si="1"/>
        <v>44146</v>
      </c>
      <c r="D40" s="16">
        <f t="shared" si="0"/>
        <v>44152</v>
      </c>
      <c r="E40" s="40"/>
      <c r="F40" s="40"/>
      <c r="G40" s="32"/>
      <c r="H40" s="32"/>
      <c r="I40" s="2"/>
      <c r="J40" s="9" t="s">
        <v>28</v>
      </c>
      <c r="K40" s="9"/>
      <c r="L40" s="9" t="s">
        <v>29</v>
      </c>
      <c r="M40" s="6"/>
      <c r="N40" s="6"/>
      <c r="O40" s="6"/>
      <c r="P40" s="24"/>
      <c r="Q40" s="24"/>
      <c r="R40" s="24"/>
      <c r="S40" s="24"/>
      <c r="T40" s="24"/>
      <c r="U40" s="6"/>
    </row>
    <row r="41" spans="2:21" x14ac:dyDescent="0.25">
      <c r="B41" s="4">
        <v>34</v>
      </c>
      <c r="C41" s="16">
        <f t="shared" si="1"/>
        <v>44153</v>
      </c>
      <c r="D41" s="16">
        <f t="shared" si="0"/>
        <v>44159</v>
      </c>
      <c r="E41" s="40"/>
      <c r="F41" s="40"/>
      <c r="G41" s="32"/>
      <c r="H41" s="32"/>
      <c r="I41" s="2"/>
      <c r="P41" s="24"/>
      <c r="Q41" s="24"/>
      <c r="R41" s="24"/>
      <c r="S41" s="24"/>
      <c r="T41" s="24"/>
    </row>
    <row r="42" spans="2:21" x14ac:dyDescent="0.25">
      <c r="B42" s="4">
        <v>35</v>
      </c>
      <c r="C42" s="16">
        <f t="shared" si="1"/>
        <v>44160</v>
      </c>
      <c r="D42" s="16">
        <f t="shared" si="0"/>
        <v>44166</v>
      </c>
      <c r="E42" s="40"/>
      <c r="F42" s="40"/>
      <c r="G42" s="32"/>
      <c r="H42" s="32"/>
      <c r="I42" s="2"/>
      <c r="J42" s="2"/>
      <c r="K42" s="2"/>
    </row>
    <row r="43" spans="2:21" x14ac:dyDescent="0.25">
      <c r="B43" s="4">
        <v>36</v>
      </c>
      <c r="C43" s="16">
        <f t="shared" si="1"/>
        <v>44167</v>
      </c>
      <c r="D43" s="16">
        <f t="shared" si="0"/>
        <v>44173</v>
      </c>
      <c r="E43" s="40"/>
      <c r="F43" s="40"/>
      <c r="G43" s="32"/>
      <c r="H43" s="32"/>
      <c r="I43" s="2"/>
    </row>
    <row r="44" spans="2:21" x14ac:dyDescent="0.25">
      <c r="B44" s="4">
        <v>37</v>
      </c>
      <c r="C44" s="16">
        <f t="shared" si="1"/>
        <v>44174</v>
      </c>
      <c r="D44" s="16">
        <f t="shared" si="0"/>
        <v>44180</v>
      </c>
      <c r="E44" s="40"/>
      <c r="F44" s="40"/>
      <c r="G44" s="32"/>
      <c r="H44" s="32"/>
      <c r="I44" s="2"/>
    </row>
    <row r="45" spans="2:21" x14ac:dyDescent="0.25">
      <c r="B45" s="4">
        <v>38</v>
      </c>
      <c r="C45" s="16">
        <f t="shared" si="1"/>
        <v>44181</v>
      </c>
      <c r="D45" s="16">
        <f t="shared" si="0"/>
        <v>44187</v>
      </c>
      <c r="E45" s="37"/>
      <c r="F45" s="37"/>
      <c r="G45" s="32"/>
      <c r="H45" s="32"/>
      <c r="I45" s="2"/>
    </row>
    <row r="46" spans="2:21" x14ac:dyDescent="0.25">
      <c r="B46" s="4">
        <v>39</v>
      </c>
      <c r="C46" s="16">
        <f t="shared" si="1"/>
        <v>44188</v>
      </c>
      <c r="D46" s="16">
        <f t="shared" si="0"/>
        <v>44194</v>
      </c>
      <c r="E46" s="37"/>
      <c r="F46" s="37"/>
      <c r="G46" s="32"/>
      <c r="H46" s="32"/>
      <c r="I46" s="2"/>
    </row>
    <row r="47" spans="2:21" x14ac:dyDescent="0.25">
      <c r="B47" s="4">
        <v>40</v>
      </c>
      <c r="C47" s="16">
        <f t="shared" si="1"/>
        <v>44195</v>
      </c>
      <c r="D47" s="16">
        <f t="shared" si="0"/>
        <v>44201</v>
      </c>
      <c r="E47" s="37"/>
      <c r="F47" s="37"/>
      <c r="G47" s="32"/>
      <c r="H47" s="32"/>
      <c r="I47" s="2"/>
    </row>
    <row r="48" spans="2:21" x14ac:dyDescent="0.25">
      <c r="B48" s="4">
        <v>41</v>
      </c>
      <c r="C48" s="16">
        <f t="shared" si="1"/>
        <v>44202</v>
      </c>
      <c r="D48" s="16">
        <f t="shared" si="0"/>
        <v>44208</v>
      </c>
      <c r="E48" s="35"/>
      <c r="F48" s="36"/>
      <c r="G48" s="32"/>
      <c r="H48" s="32"/>
      <c r="I48" s="2"/>
    </row>
    <row r="49" spans="2:15" x14ac:dyDescent="0.25">
      <c r="B49" s="4">
        <v>42</v>
      </c>
      <c r="C49" s="16">
        <f t="shared" si="1"/>
        <v>44209</v>
      </c>
      <c r="D49" s="16">
        <f t="shared" si="0"/>
        <v>44215</v>
      </c>
      <c r="E49" s="35"/>
      <c r="F49" s="36"/>
      <c r="G49" s="32"/>
      <c r="H49" s="32"/>
      <c r="I49" s="2"/>
    </row>
    <row r="50" spans="2:15" x14ac:dyDescent="0.25">
      <c r="B50" s="4">
        <v>43</v>
      </c>
      <c r="C50" s="16">
        <f t="shared" si="1"/>
        <v>44216</v>
      </c>
      <c r="D50" s="16">
        <f t="shared" si="0"/>
        <v>44222</v>
      </c>
      <c r="E50" s="35"/>
      <c r="F50" s="36"/>
      <c r="G50" s="32"/>
      <c r="H50" s="32"/>
      <c r="I50" s="2"/>
    </row>
    <row r="51" spans="2:15" s="20" customFormat="1" x14ac:dyDescent="0.25">
      <c r="B51" s="17">
        <v>44</v>
      </c>
      <c r="C51" s="18">
        <f t="shared" si="1"/>
        <v>44223</v>
      </c>
      <c r="D51" s="18">
        <f t="shared" si="0"/>
        <v>44229</v>
      </c>
      <c r="E51" s="38"/>
      <c r="F51" s="39"/>
      <c r="G51" s="32"/>
      <c r="H51" s="32"/>
      <c r="I51" s="19"/>
    </row>
    <row r="52" spans="2:15" x14ac:dyDescent="0.25">
      <c r="B52" s="4">
        <v>45</v>
      </c>
      <c r="C52" s="16">
        <f t="shared" si="1"/>
        <v>44230</v>
      </c>
      <c r="D52" s="16">
        <f t="shared" si="0"/>
        <v>44236</v>
      </c>
      <c r="E52" s="35"/>
      <c r="F52" s="36"/>
      <c r="G52" s="32"/>
      <c r="H52" s="32"/>
      <c r="I52" s="2"/>
    </row>
    <row r="53" spans="2:15" x14ac:dyDescent="0.25">
      <c r="B53" s="4">
        <v>46</v>
      </c>
      <c r="C53" s="16">
        <f t="shared" si="1"/>
        <v>44237</v>
      </c>
      <c r="D53" s="16">
        <f t="shared" si="0"/>
        <v>44243</v>
      </c>
      <c r="E53" s="35"/>
      <c r="F53" s="36"/>
      <c r="G53" s="32"/>
      <c r="H53" s="32"/>
      <c r="I53" s="2"/>
    </row>
    <row r="54" spans="2:15" x14ac:dyDescent="0.25">
      <c r="B54" s="4">
        <v>47</v>
      </c>
      <c r="C54" s="16">
        <f t="shared" si="1"/>
        <v>44244</v>
      </c>
      <c r="D54" s="16">
        <f t="shared" si="0"/>
        <v>44250</v>
      </c>
      <c r="E54" s="35"/>
      <c r="F54" s="36"/>
      <c r="G54" s="32"/>
      <c r="H54" s="32"/>
      <c r="I54" s="2"/>
    </row>
    <row r="55" spans="2:15" x14ac:dyDescent="0.25">
      <c r="B55" s="4">
        <v>48</v>
      </c>
      <c r="C55" s="16">
        <f t="shared" si="1"/>
        <v>44251</v>
      </c>
      <c r="D55" s="16">
        <f t="shared" si="0"/>
        <v>44257</v>
      </c>
      <c r="E55" s="35"/>
      <c r="F55" s="36"/>
      <c r="G55" s="32"/>
      <c r="H55" s="32"/>
      <c r="I55" s="2"/>
      <c r="J55" s="25"/>
      <c r="K55" s="25"/>
      <c r="L55" s="26"/>
      <c r="M55" s="26"/>
      <c r="N55" s="26"/>
      <c r="O55" s="26"/>
    </row>
    <row r="56" spans="2:15" x14ac:dyDescent="0.25">
      <c r="B56" s="4">
        <v>49</v>
      </c>
      <c r="C56" s="16">
        <f t="shared" si="1"/>
        <v>44258</v>
      </c>
      <c r="D56" s="16">
        <f t="shared" si="0"/>
        <v>44264</v>
      </c>
      <c r="E56" s="35"/>
      <c r="F56" s="36"/>
      <c r="G56" s="32"/>
      <c r="H56" s="32"/>
      <c r="I56" s="2"/>
      <c r="J56" s="20"/>
      <c r="K56" s="27"/>
      <c r="L56" s="28"/>
      <c r="M56" s="28"/>
      <c r="N56" s="28"/>
      <c r="O56" s="28"/>
    </row>
    <row r="57" spans="2:15" x14ac:dyDescent="0.25">
      <c r="B57" s="4">
        <v>50</v>
      </c>
      <c r="C57" s="16">
        <f t="shared" si="1"/>
        <v>44265</v>
      </c>
      <c r="D57" s="16">
        <f t="shared" si="0"/>
        <v>44271</v>
      </c>
      <c r="E57" s="35"/>
      <c r="F57" s="36"/>
      <c r="G57" s="32"/>
      <c r="H57" s="32"/>
      <c r="I57" s="2"/>
      <c r="J57" s="20"/>
      <c r="K57" s="19"/>
      <c r="L57" s="20"/>
      <c r="M57" s="20"/>
      <c r="N57" s="20"/>
      <c r="O57" s="20"/>
    </row>
    <row r="58" spans="2:15" x14ac:dyDescent="0.25">
      <c r="B58" s="4">
        <v>51</v>
      </c>
      <c r="C58" s="16">
        <f t="shared" si="1"/>
        <v>44272</v>
      </c>
      <c r="D58" s="16">
        <f t="shared" si="0"/>
        <v>44278</v>
      </c>
      <c r="E58" s="32"/>
      <c r="F58" s="32"/>
      <c r="G58" s="32"/>
      <c r="H58" s="32"/>
      <c r="I58" s="2"/>
      <c r="J58" s="2"/>
      <c r="K58" s="2"/>
    </row>
    <row r="59" spans="2:15" s="23" customFormat="1" x14ac:dyDescent="0.25">
      <c r="B59" s="10">
        <v>52</v>
      </c>
      <c r="C59" s="21">
        <f t="shared" si="1"/>
        <v>44279</v>
      </c>
      <c r="D59" s="21">
        <f t="shared" si="0"/>
        <v>44285</v>
      </c>
      <c r="E59" s="33"/>
      <c r="F59" s="33"/>
      <c r="G59" s="33"/>
      <c r="H59" s="33"/>
      <c r="I59" s="44" t="s">
        <v>45</v>
      </c>
      <c r="J59" s="22"/>
      <c r="K59" s="22"/>
    </row>
    <row r="60" spans="2:15" x14ac:dyDescent="0.25">
      <c r="B60" s="4">
        <v>53</v>
      </c>
      <c r="C60" s="16">
        <f t="shared" si="1"/>
        <v>44286</v>
      </c>
      <c r="D60" s="16">
        <f t="shared" si="0"/>
        <v>44292</v>
      </c>
      <c r="E60" s="32"/>
      <c r="F60" s="32"/>
      <c r="G60" s="32"/>
      <c r="H60" s="32"/>
      <c r="I60" s="2" t="s">
        <v>46</v>
      </c>
      <c r="J60" s="2"/>
      <c r="K60" s="2"/>
    </row>
    <row r="61" spans="2:15" x14ac:dyDescent="0.25">
      <c r="B61" s="4">
        <v>54</v>
      </c>
      <c r="C61" s="16">
        <f t="shared" si="1"/>
        <v>44293</v>
      </c>
      <c r="D61" s="16">
        <f t="shared" si="0"/>
        <v>44299</v>
      </c>
      <c r="E61" s="32"/>
      <c r="F61" s="32"/>
      <c r="G61" s="32"/>
      <c r="H61" s="32"/>
      <c r="I61" s="2"/>
      <c r="J61" s="2"/>
      <c r="K61" s="2"/>
    </row>
    <row r="62" spans="2:15" x14ac:dyDescent="0.25">
      <c r="B62" s="4">
        <v>55</v>
      </c>
      <c r="C62" s="16">
        <f t="shared" si="1"/>
        <v>44300</v>
      </c>
      <c r="D62" s="16">
        <f t="shared" si="0"/>
        <v>44306</v>
      </c>
      <c r="E62" s="32"/>
      <c r="F62" s="32"/>
      <c r="G62" s="32"/>
      <c r="H62" s="32"/>
      <c r="I62" s="2"/>
      <c r="J62" s="2"/>
      <c r="K62" s="2"/>
    </row>
    <row r="63" spans="2:15" x14ac:dyDescent="0.25">
      <c r="J63" s="2"/>
      <c r="K63" s="2"/>
    </row>
    <row r="64" spans="2:15" x14ac:dyDescent="0.25">
      <c r="J64" s="2"/>
      <c r="K64" s="2"/>
    </row>
    <row r="65" spans="10:11" x14ac:dyDescent="0.25">
      <c r="J65" s="2"/>
      <c r="K65" s="2"/>
    </row>
    <row r="66" spans="10:11" x14ac:dyDescent="0.25">
      <c r="J66" s="2"/>
    </row>
  </sheetData>
  <sheetProtection sheet="1" objects="1" scenarios="1"/>
  <mergeCells count="119">
    <mergeCell ref="B1:D1"/>
    <mergeCell ref="E10:F10"/>
    <mergeCell ref="E11:F11"/>
    <mergeCell ref="E12:F12"/>
    <mergeCell ref="E13:F13"/>
    <mergeCell ref="E14:F14"/>
    <mergeCell ref="E15:F15"/>
    <mergeCell ref="E6:F6"/>
    <mergeCell ref="G6:H6"/>
    <mergeCell ref="B6:B7"/>
    <mergeCell ref="E8:F8"/>
    <mergeCell ref="E9:F9"/>
    <mergeCell ref="G8:H8"/>
    <mergeCell ref="C6:C7"/>
    <mergeCell ref="D6:D7"/>
    <mergeCell ref="E22:F22"/>
    <mergeCell ref="E23:F23"/>
    <mergeCell ref="E24:F24"/>
    <mergeCell ref="E25:F25"/>
    <mergeCell ref="E26:F26"/>
    <mergeCell ref="E27:F27"/>
    <mergeCell ref="E16:F16"/>
    <mergeCell ref="E17:F17"/>
    <mergeCell ref="E18:F18"/>
    <mergeCell ref="E19:F19"/>
    <mergeCell ref="E20:F20"/>
    <mergeCell ref="E21:F21"/>
    <mergeCell ref="E37:F37"/>
    <mergeCell ref="E38:F38"/>
    <mergeCell ref="E39:F39"/>
    <mergeCell ref="E28:F28"/>
    <mergeCell ref="E29:F29"/>
    <mergeCell ref="E30:F30"/>
    <mergeCell ref="E31:F31"/>
    <mergeCell ref="E32:F32"/>
    <mergeCell ref="E33:F33"/>
    <mergeCell ref="E60:F60"/>
    <mergeCell ref="E61:F61"/>
    <mergeCell ref="E62:F62"/>
    <mergeCell ref="E52:F52"/>
    <mergeCell ref="E53:F53"/>
    <mergeCell ref="E54:F54"/>
    <mergeCell ref="E55:F55"/>
    <mergeCell ref="E56:F56"/>
    <mergeCell ref="E57:F57"/>
    <mergeCell ref="G9:H9"/>
    <mergeCell ref="G10:H10"/>
    <mergeCell ref="G11:H11"/>
    <mergeCell ref="G12:H12"/>
    <mergeCell ref="G13:H13"/>
    <mergeCell ref="G14:H14"/>
    <mergeCell ref="G15:H15"/>
    <mergeCell ref="E58:F58"/>
    <mergeCell ref="E59:F59"/>
    <mergeCell ref="E46:F46"/>
    <mergeCell ref="E47:F47"/>
    <mergeCell ref="E48:F48"/>
    <mergeCell ref="E49:F49"/>
    <mergeCell ref="E50:F50"/>
    <mergeCell ref="E51:F51"/>
    <mergeCell ref="E40:F40"/>
    <mergeCell ref="E41:F41"/>
    <mergeCell ref="E42:F42"/>
    <mergeCell ref="E43:F43"/>
    <mergeCell ref="E44:F44"/>
    <mergeCell ref="E45:F45"/>
    <mergeCell ref="E34:F34"/>
    <mergeCell ref="E35:F35"/>
    <mergeCell ref="E36:F36"/>
    <mergeCell ref="G22:H22"/>
    <mergeCell ref="G23:H23"/>
    <mergeCell ref="G24:H24"/>
    <mergeCell ref="G25:H25"/>
    <mergeCell ref="G26:H26"/>
    <mergeCell ref="G27:H27"/>
    <mergeCell ref="G16:H16"/>
    <mergeCell ref="G17:H17"/>
    <mergeCell ref="G18:H18"/>
    <mergeCell ref="G19:H19"/>
    <mergeCell ref="G20:H20"/>
    <mergeCell ref="G21:H21"/>
    <mergeCell ref="G44:H44"/>
    <mergeCell ref="G45:H45"/>
    <mergeCell ref="G34:H34"/>
    <mergeCell ref="G35:H35"/>
    <mergeCell ref="G36:H36"/>
    <mergeCell ref="G37:H37"/>
    <mergeCell ref="G38:H38"/>
    <mergeCell ref="G39:H39"/>
    <mergeCell ref="G28:H28"/>
    <mergeCell ref="G29:H29"/>
    <mergeCell ref="G30:H30"/>
    <mergeCell ref="G31:H31"/>
    <mergeCell ref="G32:H32"/>
    <mergeCell ref="G33:H33"/>
    <mergeCell ref="J26:T26"/>
    <mergeCell ref="J27:T27"/>
    <mergeCell ref="J6:K7"/>
    <mergeCell ref="G58:H58"/>
    <mergeCell ref="G59:H59"/>
    <mergeCell ref="G60:H60"/>
    <mergeCell ref="G61:H61"/>
    <mergeCell ref="G62:H62"/>
    <mergeCell ref="G52:H52"/>
    <mergeCell ref="G53:H53"/>
    <mergeCell ref="G54:H54"/>
    <mergeCell ref="G55:H55"/>
    <mergeCell ref="G56:H56"/>
    <mergeCell ref="G57:H57"/>
    <mergeCell ref="G46:H46"/>
    <mergeCell ref="G47:H47"/>
    <mergeCell ref="G48:H48"/>
    <mergeCell ref="G49:H49"/>
    <mergeCell ref="G50:H50"/>
    <mergeCell ref="G51:H51"/>
    <mergeCell ref="G40:H40"/>
    <mergeCell ref="G41:H41"/>
    <mergeCell ref="G42:H42"/>
    <mergeCell ref="G43:H43"/>
  </mergeCells>
  <conditionalFormatting sqref="K21">
    <cfRule type="cellIs" dxfId="3" priority="4" operator="greaterThan">
      <formula>18</formula>
    </cfRule>
  </conditionalFormatting>
  <conditionalFormatting sqref="K22">
    <cfRule type="cellIs" dxfId="2" priority="3" operator="greaterThan">
      <formula>21</formula>
    </cfRule>
  </conditionalFormatting>
  <conditionalFormatting sqref="K23">
    <cfRule type="cellIs" dxfId="1" priority="2" operator="greaterThan">
      <formula>52</formula>
    </cfRule>
  </conditionalFormatting>
  <conditionalFormatting sqref="E8:H8 E9:F25">
    <cfRule type="duplicateValues" dxfId="0" priority="1"/>
  </conditionalFormatting>
  <dataValidations count="1">
    <dataValidation type="list" allowBlank="1" showInputMessage="1" showErrorMessage="1" sqref="E8:H62">
      <formula1>$O$10:$O$22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Allum</dc:creator>
  <cp:lastModifiedBy>Katrina Stopinski</cp:lastModifiedBy>
  <dcterms:created xsi:type="dcterms:W3CDTF">2018-02-23T08:38:08Z</dcterms:created>
  <dcterms:modified xsi:type="dcterms:W3CDTF">2020-04-17T15:14:01Z</dcterms:modified>
</cp:coreProperties>
</file>