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jo\Desktop\"/>
    </mc:Choice>
  </mc:AlternateContent>
  <xr:revisionPtr revIDLastSave="0" documentId="13_ncr:1_{06412189-2985-4FD5-8F69-7ACCF289F018}" xr6:coauthVersionLast="36" xr6:coauthVersionMax="45" xr10:uidLastSave="{00000000-0000-0000-0000-000000000000}"/>
  <bookViews>
    <workbookView xWindow="0" yWindow="0" windowWidth="15345" windowHeight="3870" tabRatio="797" xr2:uid="{00000000-000D-0000-FFFF-FFFF00000000}"/>
  </bookViews>
  <sheets>
    <sheet name="Table 1-X-sectional study" sheetId="1" r:id="rId1"/>
    <sheet name="Table 2 - Longitudinal study" sheetId="2" r:id="rId2"/>
    <sheet name=" T3A-X-sequential-study (71-81)" sheetId="3" r:id="rId3"/>
    <sheet name=" T3B-X-sequential-study (81-91)" sheetId="4" r:id="rId4"/>
    <sheet name=" T3C-X-sequential-study (91-01)" sheetId="5" r:id="rId5"/>
    <sheet name=" T3D-X-sequential-study (01-11)" sheetId="6" r:id="rId6"/>
    <sheet name="T4-X-sequential-study-Widowed" sheetId="7" r:id="rId7"/>
  </sheets>
  <definedNames>
    <definedName name="_xlnm.Print_Area" localSheetId="2">' T3A-X-sequential-study (71-81)'!$A$3:$K$59</definedName>
    <definedName name="_xlnm.Print_Area" localSheetId="3">' T3B-X-sequential-study (81-91)'!$A$3:$K$59</definedName>
    <definedName name="_xlnm.Print_Area" localSheetId="4">' T3C-X-sequential-study (91-01)'!$A$3:$K$59</definedName>
    <definedName name="_xlnm.Print_Area" localSheetId="5">' T3D-X-sequential-study (01-11)'!$A$3:$L$59</definedName>
    <definedName name="_xlnm.Print_Area" localSheetId="6">'T4-X-sequential-study-Widowed'!$A$3:$J$37</definedName>
    <definedName name="_xlnm.Print_Area" localSheetId="0">'Table 1-X-sectional study'!$A$3:$M$14</definedName>
    <definedName name="_xlnm.Print_Area" localSheetId="1">'Table 2 - Longitudinal study'!$A$3:$K$54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7" l="1"/>
  <c r="G36" i="7" s="1"/>
  <c r="J35" i="7"/>
  <c r="E35" i="7" s="1"/>
  <c r="J27" i="7"/>
  <c r="G27" i="7" s="1"/>
  <c r="J26" i="7"/>
  <c r="E26" i="7" s="1"/>
  <c r="C53" i="4"/>
  <c r="J17" i="7"/>
  <c r="I17" i="7"/>
  <c r="J18" i="7"/>
  <c r="G18" i="7" s="1"/>
  <c r="C9" i="7"/>
  <c r="J8" i="7"/>
  <c r="I8" i="7" s="1"/>
  <c r="J9" i="7"/>
  <c r="I9" i="7" s="1"/>
  <c r="K55" i="5"/>
  <c r="K54" i="5"/>
  <c r="K53" i="5"/>
  <c r="K52" i="5"/>
  <c r="I55" i="5"/>
  <c r="I54" i="5"/>
  <c r="I53" i="5"/>
  <c r="I52" i="5"/>
  <c r="G55" i="5"/>
  <c r="G54" i="5"/>
  <c r="G53" i="5"/>
  <c r="G52" i="5"/>
  <c r="E55" i="5"/>
  <c r="E54" i="5"/>
  <c r="E53" i="5"/>
  <c r="E52" i="5"/>
  <c r="C55" i="5"/>
  <c r="C54" i="5"/>
  <c r="C53" i="5"/>
  <c r="C52" i="5"/>
  <c r="K44" i="5"/>
  <c r="K43" i="5"/>
  <c r="K42" i="5"/>
  <c r="K41" i="5"/>
  <c r="I44" i="5"/>
  <c r="I43" i="5"/>
  <c r="I42" i="5"/>
  <c r="I41" i="5"/>
  <c r="G44" i="5"/>
  <c r="G43" i="5"/>
  <c r="G42" i="5"/>
  <c r="G41" i="5"/>
  <c r="E44" i="5"/>
  <c r="E43" i="5"/>
  <c r="E42" i="5"/>
  <c r="E41" i="5"/>
  <c r="C44" i="5"/>
  <c r="C43" i="5"/>
  <c r="C42" i="5"/>
  <c r="C41" i="5"/>
  <c r="K55" i="4"/>
  <c r="K54" i="4"/>
  <c r="K53" i="4"/>
  <c r="K52" i="4"/>
  <c r="I55" i="4"/>
  <c r="I54" i="4"/>
  <c r="I53" i="4"/>
  <c r="I52" i="4"/>
  <c r="G55" i="4"/>
  <c r="G54" i="4"/>
  <c r="G53" i="4"/>
  <c r="G52" i="4"/>
  <c r="E55" i="4"/>
  <c r="E54" i="4"/>
  <c r="E53" i="4"/>
  <c r="E52" i="4"/>
  <c r="C55" i="4"/>
  <c r="C54" i="4"/>
  <c r="C52" i="4"/>
  <c r="I44" i="4"/>
  <c r="I43" i="4"/>
  <c r="I42" i="4"/>
  <c r="I41" i="4"/>
  <c r="K44" i="4"/>
  <c r="K43" i="4"/>
  <c r="K42" i="4"/>
  <c r="K41" i="4"/>
  <c r="G44" i="4"/>
  <c r="G43" i="4"/>
  <c r="G42" i="4"/>
  <c r="G41" i="4"/>
  <c r="E44" i="4"/>
  <c r="E43" i="4"/>
  <c r="E42" i="4"/>
  <c r="E41" i="4"/>
  <c r="C44" i="4"/>
  <c r="C43" i="4"/>
  <c r="C42" i="4"/>
  <c r="C41" i="4"/>
  <c r="I53" i="3"/>
  <c r="I52" i="3"/>
  <c r="G52" i="3"/>
  <c r="E52" i="3"/>
  <c r="C54" i="3"/>
  <c r="C53" i="3"/>
  <c r="C52" i="3"/>
  <c r="I42" i="3"/>
  <c r="I41" i="3"/>
  <c r="G41" i="3"/>
  <c r="C43" i="3"/>
  <c r="C42" i="3"/>
  <c r="C41" i="3"/>
  <c r="C55" i="6"/>
  <c r="C54" i="6"/>
  <c r="C53" i="6"/>
  <c r="C52" i="6"/>
  <c r="K44" i="6"/>
  <c r="K43" i="6"/>
  <c r="K42" i="6"/>
  <c r="K41" i="6"/>
  <c r="I44" i="6"/>
  <c r="I43" i="6"/>
  <c r="I42" i="6"/>
  <c r="I41" i="6"/>
  <c r="G44" i="6"/>
  <c r="G43" i="6"/>
  <c r="G42" i="6"/>
  <c r="G41" i="6"/>
  <c r="E44" i="6"/>
  <c r="E43" i="6"/>
  <c r="E42" i="6"/>
  <c r="E41" i="6"/>
  <c r="H56" i="6"/>
  <c r="I55" i="6" s="1"/>
  <c r="F56" i="6"/>
  <c r="G55" i="6" s="1"/>
  <c r="D56" i="6"/>
  <c r="E54" i="6" s="1"/>
  <c r="B56" i="6"/>
  <c r="J55" i="6"/>
  <c r="J54" i="6"/>
  <c r="J53" i="6"/>
  <c r="J52" i="6"/>
  <c r="H45" i="6"/>
  <c r="F45" i="6"/>
  <c r="D45" i="6"/>
  <c r="B45" i="6"/>
  <c r="J44" i="6"/>
  <c r="J43" i="6"/>
  <c r="J42" i="6"/>
  <c r="J41" i="6"/>
  <c r="H34" i="6"/>
  <c r="F34" i="6"/>
  <c r="D34" i="6"/>
  <c r="B34" i="6"/>
  <c r="J33" i="6"/>
  <c r="G33" i="6"/>
  <c r="C33" i="6"/>
  <c r="J32" i="6"/>
  <c r="G32" i="6"/>
  <c r="J31" i="6"/>
  <c r="C31" i="6"/>
  <c r="J30" i="6"/>
  <c r="C30" i="6"/>
  <c r="H23" i="6"/>
  <c r="I20" i="6" s="1"/>
  <c r="F23" i="6"/>
  <c r="G22" i="6" s="1"/>
  <c r="D23" i="6"/>
  <c r="E22" i="6" s="1"/>
  <c r="B23" i="6"/>
  <c r="C22" i="6" s="1"/>
  <c r="J22" i="6"/>
  <c r="I22" i="6"/>
  <c r="J21" i="6"/>
  <c r="E21" i="6"/>
  <c r="J20" i="6"/>
  <c r="E20" i="6"/>
  <c r="J19" i="6"/>
  <c r="E19" i="6"/>
  <c r="H12" i="6"/>
  <c r="I11" i="6" s="1"/>
  <c r="F12" i="6"/>
  <c r="G8" i="6" s="1"/>
  <c r="D12" i="6"/>
  <c r="E11" i="6" s="1"/>
  <c r="B12" i="6"/>
  <c r="J11" i="6"/>
  <c r="J10" i="6"/>
  <c r="J9" i="6"/>
  <c r="J8" i="6"/>
  <c r="H56" i="5"/>
  <c r="F56" i="5"/>
  <c r="D56" i="5"/>
  <c r="B56" i="5"/>
  <c r="J55" i="5"/>
  <c r="J54" i="5"/>
  <c r="J53" i="5"/>
  <c r="J52" i="5"/>
  <c r="H45" i="5"/>
  <c r="F45" i="5"/>
  <c r="D45" i="5"/>
  <c r="B45" i="5"/>
  <c r="J44" i="5"/>
  <c r="J43" i="5"/>
  <c r="J42" i="5"/>
  <c r="J41" i="5"/>
  <c r="H34" i="5"/>
  <c r="F34" i="5"/>
  <c r="D34" i="5"/>
  <c r="B34" i="5"/>
  <c r="J33" i="5"/>
  <c r="C33" i="5"/>
  <c r="J32" i="5"/>
  <c r="J31" i="5"/>
  <c r="J30" i="5"/>
  <c r="C30" i="5"/>
  <c r="H23" i="5"/>
  <c r="I22" i="5" s="1"/>
  <c r="F23" i="5"/>
  <c r="G22" i="5" s="1"/>
  <c r="D23" i="5"/>
  <c r="E22" i="5" s="1"/>
  <c r="B23" i="5"/>
  <c r="C22" i="5" s="1"/>
  <c r="J22" i="5"/>
  <c r="J21" i="5"/>
  <c r="J20" i="5"/>
  <c r="J19" i="5"/>
  <c r="C19" i="5"/>
  <c r="H12" i="5"/>
  <c r="I11" i="5" s="1"/>
  <c r="F12" i="5"/>
  <c r="G8" i="5" s="1"/>
  <c r="D12" i="5"/>
  <c r="E11" i="5" s="1"/>
  <c r="B12" i="5"/>
  <c r="C11" i="5" s="1"/>
  <c r="J11" i="5"/>
  <c r="J10" i="5"/>
  <c r="C10" i="5"/>
  <c r="J9" i="5"/>
  <c r="I9" i="5"/>
  <c r="J8" i="5"/>
  <c r="C8" i="5"/>
  <c r="J53" i="4"/>
  <c r="B56" i="4"/>
  <c r="H56" i="4"/>
  <c r="F56" i="4"/>
  <c r="D56" i="4"/>
  <c r="J55" i="4"/>
  <c r="J54" i="4"/>
  <c r="J52" i="4"/>
  <c r="H45" i="4"/>
  <c r="F45" i="4"/>
  <c r="D45" i="4"/>
  <c r="B45" i="4"/>
  <c r="J44" i="4"/>
  <c r="J43" i="4"/>
  <c r="J42" i="4"/>
  <c r="J41" i="4"/>
  <c r="H34" i="4"/>
  <c r="F34" i="4"/>
  <c r="D34" i="4"/>
  <c r="B34" i="4"/>
  <c r="J33" i="4"/>
  <c r="J32" i="4"/>
  <c r="J31" i="4"/>
  <c r="J30" i="4"/>
  <c r="G30" i="4"/>
  <c r="H23" i="4"/>
  <c r="I22" i="4" s="1"/>
  <c r="F23" i="4"/>
  <c r="G22" i="4" s="1"/>
  <c r="D23" i="4"/>
  <c r="E20" i="4" s="1"/>
  <c r="B23" i="4"/>
  <c r="J22" i="4"/>
  <c r="J21" i="4"/>
  <c r="C21" i="4"/>
  <c r="J20" i="4"/>
  <c r="J19" i="4"/>
  <c r="I19" i="4"/>
  <c r="C19" i="4"/>
  <c r="H12" i="4"/>
  <c r="I11" i="4" s="1"/>
  <c r="F12" i="4"/>
  <c r="G11" i="4" s="1"/>
  <c r="D12" i="4"/>
  <c r="E11" i="4" s="1"/>
  <c r="B12" i="4"/>
  <c r="C11" i="4" s="1"/>
  <c r="J11" i="4"/>
  <c r="J10" i="4"/>
  <c r="E10" i="4"/>
  <c r="C10" i="4"/>
  <c r="J9" i="4"/>
  <c r="E9" i="4"/>
  <c r="J8" i="4"/>
  <c r="E8" i="4"/>
  <c r="C8" i="4"/>
  <c r="H56" i="3"/>
  <c r="I55" i="3" s="1"/>
  <c r="F56" i="3"/>
  <c r="G55" i="3" s="1"/>
  <c r="D56" i="3"/>
  <c r="E55" i="3" s="1"/>
  <c r="B56" i="3"/>
  <c r="C55" i="3" s="1"/>
  <c r="J55" i="3"/>
  <c r="J54" i="3"/>
  <c r="J53" i="3"/>
  <c r="J52" i="3"/>
  <c r="H45" i="3"/>
  <c r="I44" i="3" s="1"/>
  <c r="F45" i="3"/>
  <c r="G44" i="3" s="1"/>
  <c r="D45" i="3"/>
  <c r="E44" i="3" s="1"/>
  <c r="B45" i="3"/>
  <c r="C44" i="3" s="1"/>
  <c r="J44" i="3"/>
  <c r="J43" i="3"/>
  <c r="J42" i="3"/>
  <c r="J41" i="3"/>
  <c r="K53" i="3" l="1"/>
  <c r="E41" i="3"/>
  <c r="E42" i="3"/>
  <c r="G42" i="3"/>
  <c r="E53" i="3"/>
  <c r="G53" i="3"/>
  <c r="E43" i="3"/>
  <c r="G43" i="3"/>
  <c r="I43" i="3"/>
  <c r="E54" i="3"/>
  <c r="G54" i="3"/>
  <c r="I54" i="3"/>
  <c r="G8" i="7"/>
  <c r="E8" i="7"/>
  <c r="C8" i="7"/>
  <c r="G9" i="7"/>
  <c r="E9" i="7"/>
  <c r="C35" i="7"/>
  <c r="G35" i="7"/>
  <c r="C36" i="7"/>
  <c r="I36" i="7"/>
  <c r="E36" i="7"/>
  <c r="C26" i="7"/>
  <c r="G26" i="7"/>
  <c r="I26" i="7"/>
  <c r="I35" i="7"/>
  <c r="C27" i="7"/>
  <c r="I27" i="7"/>
  <c r="E27" i="7"/>
  <c r="I18" i="7"/>
  <c r="C17" i="7"/>
  <c r="G17" i="7"/>
  <c r="E18" i="7"/>
  <c r="E17" i="7"/>
  <c r="C18" i="7"/>
  <c r="I52" i="6"/>
  <c r="I53" i="6"/>
  <c r="I54" i="6"/>
  <c r="G52" i="6"/>
  <c r="G53" i="6"/>
  <c r="G54" i="6"/>
  <c r="E55" i="6"/>
  <c r="J56" i="6"/>
  <c r="E52" i="6"/>
  <c r="E53" i="6"/>
  <c r="J45" i="6"/>
  <c r="I32" i="6"/>
  <c r="I30" i="6"/>
  <c r="G30" i="6"/>
  <c r="G31" i="6"/>
  <c r="E33" i="6"/>
  <c r="E31" i="6"/>
  <c r="E30" i="6"/>
  <c r="E32" i="6"/>
  <c r="C32" i="6"/>
  <c r="C42" i="6"/>
  <c r="C44" i="6"/>
  <c r="I19" i="6"/>
  <c r="I21" i="6"/>
  <c r="G19" i="6"/>
  <c r="G20" i="6"/>
  <c r="G21" i="6"/>
  <c r="C21" i="6"/>
  <c r="C19" i="6"/>
  <c r="I10" i="6"/>
  <c r="I8" i="6"/>
  <c r="I9" i="6"/>
  <c r="G9" i="6"/>
  <c r="G10" i="6"/>
  <c r="G11" i="6"/>
  <c r="E8" i="6"/>
  <c r="E10" i="6"/>
  <c r="J12" i="6"/>
  <c r="K9" i="6" s="1"/>
  <c r="C8" i="6"/>
  <c r="C11" i="6"/>
  <c r="C9" i="6"/>
  <c r="C10" i="6"/>
  <c r="J34" i="6"/>
  <c r="J23" i="6"/>
  <c r="K21" i="6" s="1"/>
  <c r="E9" i="6"/>
  <c r="C20" i="6"/>
  <c r="I31" i="6"/>
  <c r="I33" i="6"/>
  <c r="C41" i="6"/>
  <c r="C43" i="6"/>
  <c r="J56" i="5"/>
  <c r="J45" i="5"/>
  <c r="I32" i="5"/>
  <c r="I30" i="5"/>
  <c r="G31" i="5"/>
  <c r="G32" i="5"/>
  <c r="G33" i="5"/>
  <c r="G30" i="5"/>
  <c r="E33" i="5"/>
  <c r="E30" i="5"/>
  <c r="E31" i="5"/>
  <c r="E32" i="5"/>
  <c r="C31" i="5"/>
  <c r="C32" i="5"/>
  <c r="I21" i="5"/>
  <c r="I19" i="5"/>
  <c r="I20" i="5"/>
  <c r="G20" i="5"/>
  <c r="G19" i="5"/>
  <c r="G21" i="5"/>
  <c r="E19" i="5"/>
  <c r="E20" i="5"/>
  <c r="E21" i="5"/>
  <c r="C21" i="5"/>
  <c r="I10" i="5"/>
  <c r="I8" i="5"/>
  <c r="G11" i="5"/>
  <c r="G9" i="5"/>
  <c r="G10" i="5"/>
  <c r="E8" i="5"/>
  <c r="E10" i="5"/>
  <c r="J12" i="5"/>
  <c r="C9" i="5"/>
  <c r="J34" i="5"/>
  <c r="J23" i="5"/>
  <c r="K22" i="5" s="1"/>
  <c r="E9" i="5"/>
  <c r="C20" i="5"/>
  <c r="I31" i="5"/>
  <c r="I33" i="5"/>
  <c r="J56" i="4"/>
  <c r="J45" i="4"/>
  <c r="I30" i="4"/>
  <c r="I32" i="4"/>
  <c r="I31" i="4"/>
  <c r="I33" i="4"/>
  <c r="G32" i="4"/>
  <c r="E30" i="4"/>
  <c r="E32" i="4"/>
  <c r="C30" i="4"/>
  <c r="C31" i="4"/>
  <c r="C32" i="4"/>
  <c r="C33" i="4"/>
  <c r="I21" i="4"/>
  <c r="G21" i="4"/>
  <c r="G19" i="4"/>
  <c r="E19" i="4"/>
  <c r="E21" i="4"/>
  <c r="E22" i="4"/>
  <c r="J23" i="4"/>
  <c r="K21" i="4" s="1"/>
  <c r="C20" i="4"/>
  <c r="C22" i="4"/>
  <c r="I8" i="4"/>
  <c r="I10" i="4"/>
  <c r="G8" i="4"/>
  <c r="G9" i="4"/>
  <c r="G10" i="4"/>
  <c r="J12" i="4"/>
  <c r="K10" i="4" s="1"/>
  <c r="I9" i="4"/>
  <c r="G20" i="4"/>
  <c r="E31" i="4"/>
  <c r="E33" i="4"/>
  <c r="C9" i="4"/>
  <c r="I20" i="4"/>
  <c r="G31" i="4"/>
  <c r="G33" i="4"/>
  <c r="J34" i="4"/>
  <c r="K33" i="4" s="1"/>
  <c r="J56" i="3"/>
  <c r="K52" i="3" s="1"/>
  <c r="J45" i="3"/>
  <c r="K41" i="3" s="1"/>
  <c r="H34" i="3"/>
  <c r="F34" i="3"/>
  <c r="D34" i="3"/>
  <c r="B34" i="3"/>
  <c r="C33" i="3" s="1"/>
  <c r="J33" i="3"/>
  <c r="J32" i="3"/>
  <c r="J31" i="3"/>
  <c r="J30" i="3"/>
  <c r="H23" i="3"/>
  <c r="I22" i="3" s="1"/>
  <c r="F23" i="3"/>
  <c r="G22" i="3" s="1"/>
  <c r="D23" i="3"/>
  <c r="E20" i="3" s="1"/>
  <c r="B23" i="3"/>
  <c r="C22" i="3" s="1"/>
  <c r="J22" i="3"/>
  <c r="J21" i="3"/>
  <c r="J20" i="3"/>
  <c r="J19" i="3"/>
  <c r="I9" i="3"/>
  <c r="I8" i="3"/>
  <c r="E8" i="3"/>
  <c r="C11" i="3"/>
  <c r="C8" i="3"/>
  <c r="J9" i="3"/>
  <c r="J10" i="3"/>
  <c r="J11" i="3"/>
  <c r="J8" i="3"/>
  <c r="B12" i="3"/>
  <c r="C9" i="3" s="1"/>
  <c r="D12" i="3"/>
  <c r="E9" i="3" s="1"/>
  <c r="F12" i="3"/>
  <c r="G11" i="3" s="1"/>
  <c r="H12" i="3"/>
  <c r="I11" i="3" s="1"/>
  <c r="G8" i="3" l="1"/>
  <c r="G9" i="3"/>
  <c r="C10" i="3"/>
  <c r="G10" i="3"/>
  <c r="I10" i="3"/>
  <c r="C21" i="3"/>
  <c r="K55" i="3"/>
  <c r="K54" i="3"/>
  <c r="C19" i="3"/>
  <c r="E11" i="3"/>
  <c r="C20" i="3"/>
  <c r="K42" i="3"/>
  <c r="E10" i="3"/>
  <c r="J12" i="3"/>
  <c r="K44" i="3"/>
  <c r="K43" i="3"/>
  <c r="K54" i="6"/>
  <c r="K53" i="6"/>
  <c r="K55" i="6"/>
  <c r="K52" i="6"/>
  <c r="K30" i="6"/>
  <c r="K11" i="6"/>
  <c r="K8" i="6"/>
  <c r="K10" i="6"/>
  <c r="K33" i="6"/>
  <c r="K31" i="6"/>
  <c r="K22" i="6"/>
  <c r="K19" i="6"/>
  <c r="K20" i="6"/>
  <c r="K32" i="6"/>
  <c r="K20" i="5"/>
  <c r="K21" i="5"/>
  <c r="K19" i="5"/>
  <c r="K11" i="5"/>
  <c r="K9" i="5"/>
  <c r="K10" i="5"/>
  <c r="K32" i="5"/>
  <c r="K30" i="5"/>
  <c r="K33" i="5"/>
  <c r="K31" i="5"/>
  <c r="K8" i="5"/>
  <c r="K31" i="4"/>
  <c r="K19" i="4"/>
  <c r="K20" i="4"/>
  <c r="K22" i="4"/>
  <c r="K32" i="4"/>
  <c r="K30" i="4"/>
  <c r="K11" i="4"/>
  <c r="K9" i="4"/>
  <c r="K8" i="4"/>
  <c r="C32" i="3"/>
  <c r="I32" i="3"/>
  <c r="G33" i="3"/>
  <c r="E31" i="3"/>
  <c r="C30" i="3"/>
  <c r="C31" i="3"/>
  <c r="I33" i="3"/>
  <c r="I30" i="3"/>
  <c r="I31" i="3"/>
  <c r="G31" i="3"/>
  <c r="G30" i="3"/>
  <c r="G32" i="3"/>
  <c r="E32" i="3"/>
  <c r="E33" i="3"/>
  <c r="J34" i="3"/>
  <c r="E30" i="3"/>
  <c r="I19" i="3"/>
  <c r="I20" i="3"/>
  <c r="I21" i="3"/>
  <c r="G20" i="3"/>
  <c r="G19" i="3"/>
  <c r="G21" i="3"/>
  <c r="E22" i="3"/>
  <c r="E21" i="3"/>
  <c r="J23" i="3"/>
  <c r="E19" i="3"/>
  <c r="I41" i="2"/>
  <c r="E41" i="2"/>
  <c r="E51" i="2"/>
  <c r="I51" i="2"/>
  <c r="I31" i="2"/>
  <c r="E31" i="2"/>
  <c r="K9" i="3" l="1"/>
  <c r="K8" i="3"/>
  <c r="K10" i="3"/>
  <c r="K11" i="3"/>
  <c r="K30" i="3"/>
  <c r="K31" i="3"/>
  <c r="K33" i="3"/>
  <c r="K32" i="3"/>
  <c r="K20" i="3"/>
  <c r="K22" i="3"/>
  <c r="K21" i="3"/>
  <c r="K19" i="3"/>
  <c r="G51" i="2"/>
  <c r="C51" i="2"/>
  <c r="C41" i="2"/>
  <c r="G41" i="2"/>
  <c r="G31" i="2"/>
  <c r="C31" i="2"/>
  <c r="I11" i="2"/>
  <c r="C21" i="2"/>
  <c r="I21" i="2"/>
  <c r="G21" i="2"/>
  <c r="E21" i="2"/>
  <c r="C11" i="2"/>
  <c r="E11" i="2"/>
  <c r="G11" i="2"/>
  <c r="J12" i="2"/>
  <c r="I12" i="2" s="1"/>
  <c r="F49" i="2"/>
  <c r="J49" i="2" s="1"/>
  <c r="G39" i="2"/>
  <c r="B52" i="2"/>
  <c r="J50" i="2"/>
  <c r="F42" i="2"/>
  <c r="B42" i="2"/>
  <c r="J40" i="2"/>
  <c r="J39" i="2"/>
  <c r="F32" i="2"/>
  <c r="B32" i="2"/>
  <c r="J30" i="2"/>
  <c r="J29" i="2"/>
  <c r="J20" i="2"/>
  <c r="J19" i="2"/>
  <c r="J22" i="2" l="1"/>
  <c r="I22" i="2" s="1"/>
  <c r="F52" i="2"/>
  <c r="C12" i="2"/>
  <c r="E12" i="2"/>
  <c r="G12" i="2"/>
  <c r="J52" i="2"/>
  <c r="J42" i="2"/>
  <c r="J32" i="2"/>
  <c r="G22" i="2" l="1"/>
  <c r="E22" i="2"/>
  <c r="C22" i="2"/>
  <c r="I52" i="2"/>
  <c r="G52" i="2"/>
  <c r="C52" i="2"/>
  <c r="E52" i="2"/>
  <c r="C42" i="2"/>
  <c r="E42" i="2"/>
  <c r="G42" i="2"/>
  <c r="I42" i="2"/>
</calcChain>
</file>

<file path=xl/sharedStrings.xml><?xml version="1.0" encoding="utf-8"?>
<sst xmlns="http://schemas.openxmlformats.org/spreadsheetml/2006/main" count="709" uniqueCount="70">
  <si>
    <t>Census year</t>
  </si>
  <si>
    <t>Married</t>
  </si>
  <si>
    <t>Cohabiting</t>
  </si>
  <si>
    <t>Lone father</t>
  </si>
  <si>
    <t>Lone mother</t>
  </si>
  <si>
    <t>Not in a family</t>
  </si>
  <si>
    <t>n</t>
  </si>
  <si>
    <t>%</t>
  </si>
  <si>
    <t>Total</t>
  </si>
  <si>
    <t>N/A</t>
  </si>
  <si>
    <t>Table 2: Lone parents in 1981, by number of children aged 0-6 years in the household in 1981 and family type in 1991</t>
  </si>
  <si>
    <t>Number of children aged 0-6 in 1981</t>
  </si>
  <si>
    <t>Type of family in 1991</t>
  </si>
  <si>
    <t>Lone parent</t>
  </si>
  <si>
    <t>3+</t>
  </si>
  <si>
    <t>Data source: ONS LS (data extracted: 26/02/2021)</t>
  </si>
  <si>
    <t>C: Lone mothers only</t>
  </si>
  <si>
    <t>A: All LS members who were lone parents with children (age 0-6) in 1981</t>
  </si>
  <si>
    <t>B: Lone fathers only</t>
  </si>
  <si>
    <t>D: Lone parents aged &lt;30 only</t>
  </si>
  <si>
    <t>&lt;10</t>
  </si>
  <si>
    <t>Table 1: Number of children* living in each family type by census</t>
  </si>
  <si>
    <t>Data source: ONS LS (data extracted on 15/02/2021)</t>
  </si>
  <si>
    <t>Living alone</t>
  </si>
  <si>
    <t>Spouse, no adult children</t>
  </si>
  <si>
    <t>With adult child(ren)</t>
  </si>
  <si>
    <t>With others</t>
  </si>
  <si>
    <t>Living arrangement of LS member, 1971</t>
  </si>
  <si>
    <t xml:space="preserve">Table 3A: Cross-sequential study. People aged 65+ in 1971, by living arrangements in 1971 and living arrangements in 1981 </t>
  </si>
  <si>
    <t xml:space="preserve">Table 3C: Cross-sequential study. People aged 65+ in 1991, by living arrangements in 1991 and living arrangements in 2001 </t>
  </si>
  <si>
    <t xml:space="preserve">Table 3D: Cross-sequential study. People aged 65+ in 2001, by living arrangements in 2001 and living arrangements in 2011 </t>
  </si>
  <si>
    <t xml:space="preserve">Table 3B: Cross-sequential study. People aged 65+ in 1981, by living arrangements in 1981 and living arrangements in 1991 </t>
  </si>
  <si>
    <t>As above for men only</t>
  </si>
  <si>
    <t>As above for women only</t>
  </si>
  <si>
    <t>As above for those aged 65-74 years</t>
  </si>
  <si>
    <t>Living arrangement of LS member, 1981</t>
  </si>
  <si>
    <t>Living arrangement of LS member, 1991</t>
  </si>
  <si>
    <t>Living arrangement of LS member, 2001</t>
  </si>
  <si>
    <t>Living arrangements in 1981</t>
  </si>
  <si>
    <t>Widow(ers) in 1981</t>
  </si>
  <si>
    <t>Spouse no adult children</t>
  </si>
  <si>
    <t>Adult children</t>
  </si>
  <si>
    <t>Living with others</t>
  </si>
  <si>
    <t>All people in 1981</t>
  </si>
  <si>
    <t>People aged over 65 years living with a spouse and no adult children in 1971 by living arrangement in 1981</t>
  </si>
  <si>
    <t>Living with spouse but no adult children in 1971</t>
  </si>
  <si>
    <t>People aged over 65 years living with a spouse and no adult children in 1981 by living arrangement in 1991</t>
  </si>
  <si>
    <t>Living with spouse but no adult children in 1981</t>
  </si>
  <si>
    <t>Living arrangements in 1991</t>
  </si>
  <si>
    <t>People aged over 65 years living with a spouse and no adult children in 1991 by living arrangement in 2001</t>
  </si>
  <si>
    <t>Living with spouse but no adult children in 1991</t>
  </si>
  <si>
    <t>Living arrangements in 2001</t>
  </si>
  <si>
    <t>People aged over 65 years living with a spouse and no adult children in 2001 by living arrangement in 2011</t>
  </si>
  <si>
    <t>Living with spouse but no adult children in 2001</t>
  </si>
  <si>
    <t>Living arrangements in 2011</t>
  </si>
  <si>
    <t>Data source: ONS LS (extracted on 26/02/2021)</t>
  </si>
  <si>
    <t>Widow(ers) in 1991</t>
  </si>
  <si>
    <t>All people in 1991</t>
  </si>
  <si>
    <t>Widow(ers) in 2001</t>
  </si>
  <si>
    <t>All people in 2001</t>
  </si>
  <si>
    <t>Widow(ers) in 2011</t>
  </si>
  <si>
    <t>All people in 2011</t>
  </si>
  <si>
    <t>Living arrangement of LS member, 2011</t>
  </si>
  <si>
    <t>2,667ⱡ</t>
  </si>
  <si>
    <r>
      <t xml:space="preserve">Notes:
</t>
    </r>
    <r>
      <rPr>
        <sz val="10"/>
        <color theme="1"/>
        <rFont val="Arial"/>
        <family val="2"/>
      </rPr>
      <t>*Children defined as under 16 and without children of their own.
ⱡCohabiting couples in 1981 were identified as de facto spouses; likely to be underestimated.
"Not in a family" includes children who are fostered and other children staying with a family to whom they are not related.</t>
    </r>
  </si>
  <si>
    <t>E: Lone parents aged ≥30 only</t>
  </si>
  <si>
    <r>
      <rPr>
        <b/>
        <sz val="10"/>
        <color theme="1"/>
        <rFont val="Arial"/>
        <family val="2"/>
      </rPr>
      <t xml:space="preserve">Notes:
</t>
    </r>
    <r>
      <rPr>
        <sz val="10"/>
        <color theme="1"/>
        <rFont val="Arial"/>
        <family val="2"/>
      </rPr>
      <t>Cell counts of &lt;10 have been suppressed.
Totals and row percentages calculated using a standard value of 10 for all suppressed cells.
"Not in a family" includes children who are fostered and other children staying with a family to whom they are not related.</t>
    </r>
  </si>
  <si>
    <r>
      <t xml:space="preserve">As above for those aged </t>
    </r>
    <r>
      <rPr>
        <b/>
        <sz val="10"/>
        <color theme="1"/>
        <rFont val="Arial"/>
        <family val="2"/>
      </rPr>
      <t>≥75</t>
    </r>
    <r>
      <rPr>
        <b/>
        <i/>
        <sz val="10"/>
        <color theme="1"/>
        <rFont val="Arial"/>
        <family val="2"/>
      </rPr>
      <t xml:space="preserve"> years</t>
    </r>
  </si>
  <si>
    <r>
      <rPr>
        <b/>
        <sz val="10"/>
        <color theme="1"/>
        <rFont val="Arial"/>
        <family val="2"/>
      </rPr>
      <t xml:space="preserve">Notes:
</t>
    </r>
    <r>
      <rPr>
        <sz val="10"/>
        <color theme="1"/>
        <rFont val="Arial"/>
        <family val="2"/>
      </rPr>
      <t>Cell counts of &lt;10 have been suppressed.
Totals and column percentages calculated using a standard value of 10 for all suppressed cells.</t>
    </r>
  </si>
  <si>
    <t>Households and Families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</si>
</sst>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3" fontId="3" fillId="0" borderId="0" xfId="0" applyNumberFormat="1" applyFont="1" applyBorder="1"/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4" xfId="0" applyNumberFormat="1" applyFont="1" applyBorder="1"/>
    <xf numFmtId="3" fontId="3" fillId="0" borderId="4" xfId="0" applyNumberFormat="1" applyFont="1" applyBorder="1" applyAlignment="1">
      <alignment horizontal="right"/>
    </xf>
    <xf numFmtId="2" fontId="3" fillId="0" borderId="0" xfId="0" applyNumberFormat="1" applyFont="1" applyBorder="1"/>
    <xf numFmtId="0" fontId="2" fillId="0" borderId="8" xfId="0" applyFont="1" applyBorder="1"/>
    <xf numFmtId="3" fontId="3" fillId="0" borderId="7" xfId="0" applyNumberFormat="1" applyFont="1" applyBorder="1"/>
    <xf numFmtId="0" fontId="3" fillId="0" borderId="7" xfId="0" applyFont="1" applyBorder="1"/>
    <xf numFmtId="3" fontId="3" fillId="0" borderId="6" xfId="0" applyNumberFormat="1" applyFont="1" applyBorder="1"/>
    <xf numFmtId="2" fontId="3" fillId="0" borderId="7" xfId="0" applyNumberFormat="1" applyFont="1" applyBorder="1"/>
    <xf numFmtId="3" fontId="3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vertical="top"/>
    </xf>
    <xf numFmtId="0" fontId="2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2" fontId="3" fillId="0" borderId="5" xfId="0" applyNumberFormat="1" applyFont="1" applyBorder="1"/>
    <xf numFmtId="0" fontId="2" fillId="0" borderId="8" xfId="0" applyFont="1" applyBorder="1" applyAlignment="1">
      <alignment horizontal="right"/>
    </xf>
    <xf numFmtId="3" fontId="2" fillId="0" borderId="6" xfId="0" applyNumberFormat="1" applyFont="1" applyBorder="1"/>
    <xf numFmtId="2" fontId="2" fillId="0" borderId="8" xfId="0" applyNumberFormat="1" applyFont="1" applyBorder="1"/>
    <xf numFmtId="3" fontId="2" fillId="0" borderId="7" xfId="0" applyNumberFormat="1" applyFont="1" applyBorder="1"/>
    <xf numFmtId="0" fontId="2" fillId="0" borderId="0" xfId="0" applyFont="1" applyAlignment="1">
      <alignment horizontal="right"/>
    </xf>
    <xf numFmtId="3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2" fontId="3" fillId="0" borderId="5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Border="1"/>
    <xf numFmtId="3" fontId="2" fillId="0" borderId="6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3" fontId="2" fillId="0" borderId="0" xfId="0" applyNumberFormat="1" applyFont="1" applyBorder="1"/>
    <xf numFmtId="2" fontId="2" fillId="0" borderId="0" xfId="0" applyNumberFormat="1" applyFont="1" applyBorder="1"/>
    <xf numFmtId="10" fontId="3" fillId="0" borderId="5" xfId="1" applyNumberFormat="1" applyFont="1" applyBorder="1"/>
    <xf numFmtId="10" fontId="3" fillId="0" borderId="0" xfId="1" applyNumberFormat="1" applyFont="1"/>
    <xf numFmtId="0" fontId="3" fillId="0" borderId="8" xfId="0" applyFont="1" applyBorder="1"/>
    <xf numFmtId="0" fontId="6" fillId="0" borderId="0" xfId="0" applyFont="1"/>
    <xf numFmtId="0" fontId="5" fillId="0" borderId="0" xfId="0" applyFont="1"/>
    <xf numFmtId="10" fontId="3" fillId="0" borderId="0" xfId="1" applyNumberFormat="1" applyFont="1" applyBorder="1"/>
    <xf numFmtId="2" fontId="3" fillId="0" borderId="8" xfId="0" applyNumberFormat="1" applyFont="1" applyBorder="1"/>
    <xf numFmtId="0" fontId="3" fillId="0" borderId="4" xfId="0" applyFont="1" applyBorder="1"/>
    <xf numFmtId="0" fontId="3" fillId="0" borderId="6" xfId="0" applyFont="1" applyBorder="1"/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tabSelected="1" workbookViewId="0">
      <selection activeCell="L1" sqref="L1"/>
    </sheetView>
  </sheetViews>
  <sheetFormatPr defaultColWidth="8.85546875" defaultRowHeight="12.75" x14ac:dyDescent="0.2"/>
  <cols>
    <col min="1" max="1" width="11.85546875" style="2" customWidth="1"/>
    <col min="2" max="16384" width="8.85546875" style="2"/>
  </cols>
  <sheetData>
    <row r="1" spans="1:13" x14ac:dyDescent="0.2">
      <c r="A1" s="1" t="s">
        <v>69</v>
      </c>
    </row>
    <row r="3" spans="1:13" x14ac:dyDescent="0.2">
      <c r="A3" s="1" t="s">
        <v>21</v>
      </c>
    </row>
    <row r="4" spans="1:13" x14ac:dyDescent="0.2">
      <c r="M4" s="3"/>
    </row>
    <row r="5" spans="1:13" x14ac:dyDescent="0.2">
      <c r="A5" s="4" t="s">
        <v>0</v>
      </c>
      <c r="B5" s="66" t="s">
        <v>1</v>
      </c>
      <c r="C5" s="67"/>
      <c r="D5" s="66" t="s">
        <v>2</v>
      </c>
      <c r="E5" s="67"/>
      <c r="F5" s="66" t="s">
        <v>3</v>
      </c>
      <c r="G5" s="67"/>
      <c r="H5" s="66" t="s">
        <v>4</v>
      </c>
      <c r="I5" s="67"/>
      <c r="J5" s="66" t="s">
        <v>5</v>
      </c>
      <c r="K5" s="67"/>
      <c r="L5" s="5" t="s">
        <v>8</v>
      </c>
      <c r="M5" s="3"/>
    </row>
    <row r="6" spans="1:13" x14ac:dyDescent="0.2">
      <c r="A6" s="6"/>
      <c r="B6" s="7" t="s">
        <v>6</v>
      </c>
      <c r="C6" s="7" t="s">
        <v>7</v>
      </c>
      <c r="D6" s="8" t="s">
        <v>6</v>
      </c>
      <c r="E6" s="7" t="s">
        <v>7</v>
      </c>
      <c r="F6" s="8" t="s">
        <v>6</v>
      </c>
      <c r="G6" s="7" t="s">
        <v>7</v>
      </c>
      <c r="H6" s="8" t="s">
        <v>6</v>
      </c>
      <c r="I6" s="7" t="s">
        <v>7</v>
      </c>
      <c r="J6" s="8" t="s">
        <v>6</v>
      </c>
      <c r="K6" s="7" t="s">
        <v>7</v>
      </c>
      <c r="L6" s="8" t="s">
        <v>6</v>
      </c>
      <c r="M6" s="3"/>
    </row>
    <row r="7" spans="1:13" x14ac:dyDescent="0.2">
      <c r="A7" s="9">
        <v>1971</v>
      </c>
      <c r="B7" s="10">
        <v>122666</v>
      </c>
      <c r="C7" s="3">
        <v>91.69</v>
      </c>
      <c r="D7" s="11" t="s">
        <v>9</v>
      </c>
      <c r="E7" s="12" t="s">
        <v>9</v>
      </c>
      <c r="F7" s="13">
        <v>1839</v>
      </c>
      <c r="G7" s="3">
        <v>1.37</v>
      </c>
      <c r="H7" s="13">
        <v>8522</v>
      </c>
      <c r="I7" s="3">
        <v>6.37</v>
      </c>
      <c r="J7" s="13">
        <v>751</v>
      </c>
      <c r="K7" s="3">
        <v>0.56000000000000005</v>
      </c>
      <c r="L7" s="13">
        <v>133778</v>
      </c>
      <c r="M7" s="3"/>
    </row>
    <row r="8" spans="1:13" x14ac:dyDescent="0.2">
      <c r="A8" s="9">
        <v>1981</v>
      </c>
      <c r="B8" s="10">
        <v>107252</v>
      </c>
      <c r="C8" s="3">
        <v>86.17</v>
      </c>
      <c r="D8" s="14" t="s">
        <v>63</v>
      </c>
      <c r="E8" s="12">
        <v>2.14</v>
      </c>
      <c r="F8" s="13">
        <v>2243</v>
      </c>
      <c r="G8" s="15">
        <v>1.8</v>
      </c>
      <c r="H8" s="13">
        <v>11248</v>
      </c>
      <c r="I8" s="3">
        <v>9.0399999999999991</v>
      </c>
      <c r="J8" s="13">
        <v>1051</v>
      </c>
      <c r="K8" s="3">
        <v>0.84</v>
      </c>
      <c r="L8" s="13">
        <v>124461</v>
      </c>
      <c r="M8" s="3"/>
    </row>
    <row r="9" spans="1:13" x14ac:dyDescent="0.2">
      <c r="A9" s="9">
        <v>1991</v>
      </c>
      <c r="B9" s="10">
        <v>85159</v>
      </c>
      <c r="C9" s="3">
        <v>75.760000000000005</v>
      </c>
      <c r="D9" s="13">
        <v>6427</v>
      </c>
      <c r="E9" s="3">
        <v>5.72</v>
      </c>
      <c r="F9" s="13">
        <v>1525</v>
      </c>
      <c r="G9" s="3">
        <v>1.36</v>
      </c>
      <c r="H9" s="13">
        <v>16998</v>
      </c>
      <c r="I9" s="3">
        <v>15.12</v>
      </c>
      <c r="J9" s="13">
        <v>2302</v>
      </c>
      <c r="K9" s="3">
        <v>2.0499999999999998</v>
      </c>
      <c r="L9" s="13">
        <v>112411</v>
      </c>
      <c r="M9" s="3"/>
    </row>
    <row r="10" spans="1:13" x14ac:dyDescent="0.2">
      <c r="A10" s="9">
        <v>2001</v>
      </c>
      <c r="B10" s="10">
        <v>73381</v>
      </c>
      <c r="C10" s="3">
        <v>65.349999999999994</v>
      </c>
      <c r="D10" s="13">
        <v>11754</v>
      </c>
      <c r="E10" s="3">
        <v>10.47</v>
      </c>
      <c r="F10" s="13">
        <v>1860</v>
      </c>
      <c r="G10" s="3">
        <v>1.66</v>
      </c>
      <c r="H10" s="13">
        <v>22946</v>
      </c>
      <c r="I10" s="3">
        <v>20.43</v>
      </c>
      <c r="J10" s="13">
        <v>2355</v>
      </c>
      <c r="K10" s="15">
        <v>2.1</v>
      </c>
      <c r="L10" s="13">
        <v>112296</v>
      </c>
      <c r="M10" s="3"/>
    </row>
    <row r="11" spans="1:13" x14ac:dyDescent="0.2">
      <c r="A11" s="16">
        <v>2011</v>
      </c>
      <c r="B11" s="17">
        <v>66814</v>
      </c>
      <c r="C11" s="18">
        <v>59.79</v>
      </c>
      <c r="D11" s="19">
        <v>15906</v>
      </c>
      <c r="E11" s="18">
        <v>14.23</v>
      </c>
      <c r="F11" s="19">
        <v>1904</v>
      </c>
      <c r="G11" s="20">
        <v>1.7</v>
      </c>
      <c r="H11" s="19">
        <v>25844</v>
      </c>
      <c r="I11" s="18">
        <v>23.13</v>
      </c>
      <c r="J11" s="19">
        <v>1274</v>
      </c>
      <c r="K11" s="18">
        <v>1.1399999999999999</v>
      </c>
      <c r="L11" s="19">
        <v>111742</v>
      </c>
      <c r="M11" s="3"/>
    </row>
    <row r="12" spans="1:13" ht="4.9000000000000004" customHeight="1" x14ac:dyDescent="0.2">
      <c r="A12" s="1"/>
      <c r="B12" s="21"/>
      <c r="D12" s="21"/>
      <c r="F12" s="21"/>
      <c r="G12" s="22"/>
      <c r="H12" s="21"/>
      <c r="J12" s="21"/>
      <c r="L12" s="21"/>
    </row>
    <row r="13" spans="1:13" s="23" customFormat="1" ht="19.149999999999999" customHeight="1" x14ac:dyDescent="0.25">
      <c r="A13" s="64" t="s">
        <v>22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3" ht="63" customHeight="1" x14ac:dyDescent="0.2">
      <c r="A14" s="65" t="s">
        <v>64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</sheetData>
  <mergeCells count="7">
    <mergeCell ref="A13:L13"/>
    <mergeCell ref="A14:L14"/>
    <mergeCell ref="B5:C5"/>
    <mergeCell ref="D5:E5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5"/>
  <sheetViews>
    <sheetView workbookViewId="0"/>
  </sheetViews>
  <sheetFormatPr defaultColWidth="8.85546875" defaultRowHeight="12.75" x14ac:dyDescent="0.2"/>
  <cols>
    <col min="1" max="1" width="16.7109375" style="2" customWidth="1"/>
    <col min="2" max="16384" width="8.85546875" style="2"/>
  </cols>
  <sheetData>
    <row r="1" spans="1:11" x14ac:dyDescent="0.2">
      <c r="A1" s="1" t="s">
        <v>69</v>
      </c>
    </row>
    <row r="3" spans="1:11" x14ac:dyDescent="0.2">
      <c r="A3" s="1" t="s">
        <v>10</v>
      </c>
    </row>
    <row r="4" spans="1:11" x14ac:dyDescent="0.2">
      <c r="A4" s="1"/>
    </row>
    <row r="5" spans="1:11" x14ac:dyDescent="0.2">
      <c r="A5" s="1" t="s">
        <v>17</v>
      </c>
    </row>
    <row r="6" spans="1:11" x14ac:dyDescent="0.2">
      <c r="A6" s="69" t="s">
        <v>11</v>
      </c>
      <c r="B6" s="76" t="s">
        <v>12</v>
      </c>
      <c r="C6" s="76"/>
      <c r="D6" s="76"/>
      <c r="E6" s="76"/>
      <c r="F6" s="76"/>
      <c r="G6" s="76"/>
      <c r="H6" s="76"/>
      <c r="I6" s="76"/>
      <c r="J6" s="76"/>
      <c r="K6" s="1"/>
    </row>
    <row r="7" spans="1:11" x14ac:dyDescent="0.2">
      <c r="A7" s="70"/>
      <c r="B7" s="73" t="s">
        <v>1</v>
      </c>
      <c r="C7" s="74"/>
      <c r="D7" s="73" t="s">
        <v>2</v>
      </c>
      <c r="E7" s="74"/>
      <c r="F7" s="73" t="s">
        <v>13</v>
      </c>
      <c r="G7" s="74"/>
      <c r="H7" s="73" t="s">
        <v>5</v>
      </c>
      <c r="I7" s="74"/>
      <c r="J7" s="24" t="s">
        <v>8</v>
      </c>
      <c r="K7" s="1"/>
    </row>
    <row r="8" spans="1:11" x14ac:dyDescent="0.2">
      <c r="A8" s="71"/>
      <c r="B8" s="25" t="s">
        <v>6</v>
      </c>
      <c r="C8" s="26" t="s">
        <v>7</v>
      </c>
      <c r="D8" s="25" t="s">
        <v>6</v>
      </c>
      <c r="E8" s="26" t="s">
        <v>7</v>
      </c>
      <c r="F8" s="25" t="s">
        <v>6</v>
      </c>
      <c r="G8" s="26" t="s">
        <v>7</v>
      </c>
      <c r="H8" s="25" t="s">
        <v>6</v>
      </c>
      <c r="I8" s="26" t="s">
        <v>7</v>
      </c>
      <c r="J8" s="27" t="s">
        <v>6</v>
      </c>
    </row>
    <row r="9" spans="1:11" x14ac:dyDescent="0.2">
      <c r="A9" s="6">
        <v>1</v>
      </c>
      <c r="B9" s="13">
        <v>927</v>
      </c>
      <c r="C9" s="6">
        <v>35.93</v>
      </c>
      <c r="D9" s="13">
        <v>323</v>
      </c>
      <c r="E9" s="6">
        <v>12.52</v>
      </c>
      <c r="F9" s="13">
        <v>1000</v>
      </c>
      <c r="G9" s="6">
        <v>38.76</v>
      </c>
      <c r="H9" s="13">
        <v>330</v>
      </c>
      <c r="I9" s="6">
        <v>12.79</v>
      </c>
      <c r="J9" s="21">
        <v>2580</v>
      </c>
    </row>
    <row r="10" spans="1:11" x14ac:dyDescent="0.2">
      <c r="A10" s="6">
        <v>2</v>
      </c>
      <c r="B10" s="13">
        <v>225</v>
      </c>
      <c r="C10" s="6">
        <v>41.13</v>
      </c>
      <c r="D10" s="13">
        <v>57</v>
      </c>
      <c r="E10" s="6">
        <v>10.42</v>
      </c>
      <c r="F10" s="13">
        <v>235</v>
      </c>
      <c r="G10" s="6">
        <v>42.97</v>
      </c>
      <c r="H10" s="13">
        <v>30</v>
      </c>
      <c r="I10" s="6">
        <v>5.48</v>
      </c>
      <c r="J10" s="21">
        <v>547</v>
      </c>
    </row>
    <row r="11" spans="1:11" x14ac:dyDescent="0.2">
      <c r="A11" s="28" t="s">
        <v>14</v>
      </c>
      <c r="B11" s="13">
        <v>29</v>
      </c>
      <c r="C11" s="29">
        <f>B11/$J11*100</f>
        <v>29.292929292929294</v>
      </c>
      <c r="D11" s="13">
        <v>10</v>
      </c>
      <c r="E11" s="29">
        <f>D11/$J11*100</f>
        <v>10.1010101010101</v>
      </c>
      <c r="F11" s="13">
        <v>50</v>
      </c>
      <c r="G11" s="29">
        <f>F11/$J11*100</f>
        <v>50.505050505050505</v>
      </c>
      <c r="H11" s="14" t="s">
        <v>20</v>
      </c>
      <c r="I11" s="29">
        <f>5/$J11*100</f>
        <v>5.0505050505050502</v>
      </c>
      <c r="J11" s="21">
        <v>99</v>
      </c>
    </row>
    <row r="12" spans="1:11" s="1" customFormat="1" x14ac:dyDescent="0.2">
      <c r="A12" s="30" t="s">
        <v>8</v>
      </c>
      <c r="B12" s="31">
        <v>1181</v>
      </c>
      <c r="C12" s="32">
        <f>B12/$J12*100</f>
        <v>36.608803471791688</v>
      </c>
      <c r="D12" s="31">
        <v>390</v>
      </c>
      <c r="E12" s="32">
        <f>D12/$J12*100</f>
        <v>12.089274643521389</v>
      </c>
      <c r="F12" s="31">
        <v>1285</v>
      </c>
      <c r="G12" s="32">
        <f>F12/$J12*100</f>
        <v>39.832610043397395</v>
      </c>
      <c r="H12" s="31">
        <v>370</v>
      </c>
      <c r="I12" s="32">
        <f>H12/$J12*100</f>
        <v>11.469311841289523</v>
      </c>
      <c r="J12" s="33">
        <f>SUM(J9:J11)</f>
        <v>3226</v>
      </c>
    </row>
    <row r="13" spans="1:11" s="1" customFormat="1" x14ac:dyDescent="0.2">
      <c r="A13" s="68" t="s">
        <v>15</v>
      </c>
      <c r="B13" s="68"/>
      <c r="C13" s="68"/>
      <c r="D13" s="68"/>
      <c r="E13" s="53"/>
      <c r="F13" s="52"/>
      <c r="G13" s="53"/>
      <c r="H13" s="52"/>
      <c r="I13" s="53"/>
      <c r="J13" s="52"/>
    </row>
    <row r="14" spans="1:11" s="1" customFormat="1" x14ac:dyDescent="0.2">
      <c r="A14" s="34"/>
      <c r="B14" s="35"/>
      <c r="D14" s="35"/>
      <c r="F14" s="35"/>
      <c r="G14" s="36"/>
      <c r="H14" s="35"/>
      <c r="J14" s="35"/>
    </row>
    <row r="15" spans="1:11" s="1" customFormat="1" x14ac:dyDescent="0.2">
      <c r="A15" s="37" t="s">
        <v>18</v>
      </c>
      <c r="B15" s="35"/>
      <c r="D15" s="35"/>
      <c r="F15" s="35"/>
      <c r="G15" s="36"/>
      <c r="H15" s="35"/>
      <c r="J15" s="35"/>
    </row>
    <row r="16" spans="1:11" s="1" customFormat="1" x14ac:dyDescent="0.2">
      <c r="A16" s="69" t="s">
        <v>11</v>
      </c>
      <c r="B16" s="75" t="s">
        <v>12</v>
      </c>
      <c r="C16" s="75"/>
      <c r="D16" s="75"/>
      <c r="E16" s="75"/>
      <c r="F16" s="75"/>
      <c r="G16" s="75"/>
      <c r="H16" s="75"/>
      <c r="I16" s="75"/>
      <c r="J16" s="75"/>
    </row>
    <row r="17" spans="1:11" s="1" customFormat="1" x14ac:dyDescent="0.2">
      <c r="A17" s="70"/>
      <c r="B17" s="73" t="s">
        <v>1</v>
      </c>
      <c r="C17" s="74"/>
      <c r="D17" s="73" t="s">
        <v>2</v>
      </c>
      <c r="E17" s="74"/>
      <c r="F17" s="73" t="s">
        <v>13</v>
      </c>
      <c r="G17" s="74"/>
      <c r="H17" s="73" t="s">
        <v>5</v>
      </c>
      <c r="I17" s="74"/>
      <c r="J17" s="38" t="s">
        <v>8</v>
      </c>
    </row>
    <row r="18" spans="1:11" s="1" customFormat="1" x14ac:dyDescent="0.2">
      <c r="A18" s="71"/>
      <c r="B18" s="25" t="s">
        <v>6</v>
      </c>
      <c r="C18" s="26" t="s">
        <v>7</v>
      </c>
      <c r="D18" s="25" t="s">
        <v>6</v>
      </c>
      <c r="E18" s="26" t="s">
        <v>7</v>
      </c>
      <c r="F18" s="25" t="s">
        <v>6</v>
      </c>
      <c r="G18" s="26" t="s">
        <v>7</v>
      </c>
      <c r="H18" s="25" t="s">
        <v>6</v>
      </c>
      <c r="I18" s="26" t="s">
        <v>7</v>
      </c>
      <c r="J18" s="27" t="s">
        <v>6</v>
      </c>
      <c r="K18" s="2"/>
    </row>
    <row r="19" spans="1:11" s="1" customFormat="1" x14ac:dyDescent="0.2">
      <c r="A19" s="6">
        <v>1</v>
      </c>
      <c r="B19" s="13">
        <v>215</v>
      </c>
      <c r="C19" s="6">
        <v>42.32</v>
      </c>
      <c r="D19" s="13">
        <v>96</v>
      </c>
      <c r="E19" s="6">
        <v>18.899999999999999</v>
      </c>
      <c r="F19" s="13">
        <v>44</v>
      </c>
      <c r="G19" s="6">
        <v>8.66</v>
      </c>
      <c r="H19" s="13">
        <v>153</v>
      </c>
      <c r="I19" s="6">
        <v>30.12</v>
      </c>
      <c r="J19" s="21">
        <f>B19+D19+F19+H19</f>
        <v>508</v>
      </c>
      <c r="K19" s="2"/>
    </row>
    <row r="20" spans="1:11" s="1" customFormat="1" x14ac:dyDescent="0.2">
      <c r="A20" s="6">
        <v>2</v>
      </c>
      <c r="B20" s="13">
        <v>44</v>
      </c>
      <c r="C20" s="29">
        <v>50</v>
      </c>
      <c r="D20" s="13">
        <v>14</v>
      </c>
      <c r="E20" s="6">
        <v>15.91</v>
      </c>
      <c r="F20" s="13">
        <v>13</v>
      </c>
      <c r="G20" s="6">
        <v>14.77</v>
      </c>
      <c r="H20" s="13">
        <v>17</v>
      </c>
      <c r="I20" s="6">
        <v>19.32</v>
      </c>
      <c r="J20" s="21">
        <f t="shared" ref="J20" si="0">B20+D20+F20+H20</f>
        <v>88</v>
      </c>
      <c r="K20" s="2"/>
    </row>
    <row r="21" spans="1:11" s="1" customFormat="1" x14ac:dyDescent="0.2">
      <c r="A21" s="28" t="s">
        <v>14</v>
      </c>
      <c r="B21" s="14" t="s">
        <v>20</v>
      </c>
      <c r="C21" s="39">
        <f>5/$J21*100</f>
        <v>12.5</v>
      </c>
      <c r="D21" s="14" t="s">
        <v>20</v>
      </c>
      <c r="E21" s="39">
        <f>10/40*100</f>
        <v>25</v>
      </c>
      <c r="F21" s="14" t="s">
        <v>20</v>
      </c>
      <c r="G21" s="39">
        <f>10/40*100</f>
        <v>25</v>
      </c>
      <c r="H21" s="14" t="s">
        <v>20</v>
      </c>
      <c r="I21" s="39">
        <f>10/40*100</f>
        <v>25</v>
      </c>
      <c r="J21" s="21">
        <v>40</v>
      </c>
      <c r="K21" s="2"/>
    </row>
    <row r="22" spans="1:11" s="1" customFormat="1" x14ac:dyDescent="0.2">
      <c r="A22" s="30" t="s">
        <v>8</v>
      </c>
      <c r="B22" s="31">
        <v>269</v>
      </c>
      <c r="C22" s="32">
        <f>B22/$J22*100</f>
        <v>42.295597484276733</v>
      </c>
      <c r="D22" s="31">
        <v>120</v>
      </c>
      <c r="E22" s="32">
        <f>D22/$J22*100</f>
        <v>18.867924528301888</v>
      </c>
      <c r="F22" s="31">
        <v>67</v>
      </c>
      <c r="G22" s="32">
        <f>F22/$J22*100</f>
        <v>10.534591194968554</v>
      </c>
      <c r="H22" s="31">
        <v>180</v>
      </c>
      <c r="I22" s="32">
        <f>H22/$J22*100</f>
        <v>28.30188679245283</v>
      </c>
      <c r="J22" s="33">
        <f>SUM(J19:J21)</f>
        <v>636</v>
      </c>
    </row>
    <row r="23" spans="1:11" s="1" customFormat="1" x14ac:dyDescent="0.2">
      <c r="A23" s="68" t="s">
        <v>15</v>
      </c>
      <c r="B23" s="68"/>
      <c r="C23" s="68"/>
      <c r="D23" s="68"/>
      <c r="E23" s="53"/>
      <c r="F23" s="52"/>
      <c r="G23" s="53"/>
      <c r="H23" s="52"/>
      <c r="I23" s="53"/>
      <c r="J23" s="52"/>
    </row>
    <row r="24" spans="1:11" s="1" customFormat="1" x14ac:dyDescent="0.2">
      <c r="A24" s="34"/>
      <c r="B24" s="35"/>
      <c r="D24" s="35"/>
      <c r="F24" s="35"/>
      <c r="G24" s="36"/>
      <c r="H24" s="35"/>
      <c r="J24" s="35"/>
    </row>
    <row r="25" spans="1:11" s="1" customFormat="1" x14ac:dyDescent="0.2">
      <c r="A25" s="1" t="s">
        <v>16</v>
      </c>
      <c r="B25" s="37"/>
      <c r="D25" s="35"/>
      <c r="F25" s="35"/>
      <c r="G25" s="36"/>
      <c r="H25" s="35"/>
      <c r="J25" s="35"/>
    </row>
    <row r="26" spans="1:11" s="1" customFormat="1" ht="15" customHeight="1" x14ac:dyDescent="0.2">
      <c r="A26" s="69" t="s">
        <v>11</v>
      </c>
      <c r="B26" s="75" t="s">
        <v>12</v>
      </c>
      <c r="C26" s="75"/>
      <c r="D26" s="75"/>
      <c r="E26" s="75"/>
      <c r="F26" s="75"/>
      <c r="G26" s="75"/>
      <c r="H26" s="75"/>
      <c r="I26" s="75"/>
      <c r="J26" s="75"/>
    </row>
    <row r="27" spans="1:11" s="1" customFormat="1" x14ac:dyDescent="0.2">
      <c r="A27" s="70"/>
      <c r="B27" s="73" t="s">
        <v>1</v>
      </c>
      <c r="C27" s="74"/>
      <c r="D27" s="73" t="s">
        <v>2</v>
      </c>
      <c r="E27" s="74"/>
      <c r="F27" s="73" t="s">
        <v>13</v>
      </c>
      <c r="G27" s="74"/>
      <c r="H27" s="73" t="s">
        <v>5</v>
      </c>
      <c r="I27" s="74"/>
      <c r="J27" s="38" t="s">
        <v>8</v>
      </c>
    </row>
    <row r="28" spans="1:11" s="1" customFormat="1" x14ac:dyDescent="0.2">
      <c r="A28" s="71"/>
      <c r="B28" s="25" t="s">
        <v>6</v>
      </c>
      <c r="C28" s="26" t="s">
        <v>7</v>
      </c>
      <c r="D28" s="25" t="s">
        <v>6</v>
      </c>
      <c r="E28" s="26" t="s">
        <v>7</v>
      </c>
      <c r="F28" s="25" t="s">
        <v>6</v>
      </c>
      <c r="G28" s="26" t="s">
        <v>7</v>
      </c>
      <c r="H28" s="25" t="s">
        <v>6</v>
      </c>
      <c r="I28" s="26" t="s">
        <v>7</v>
      </c>
      <c r="J28" s="27" t="s">
        <v>6</v>
      </c>
      <c r="K28" s="2"/>
    </row>
    <row r="29" spans="1:11" s="1" customFormat="1" x14ac:dyDescent="0.2">
      <c r="A29" s="6">
        <v>1</v>
      </c>
      <c r="B29" s="13">
        <v>712</v>
      </c>
      <c r="C29" s="6">
        <v>34.36</v>
      </c>
      <c r="D29" s="13">
        <v>227</v>
      </c>
      <c r="E29" s="6">
        <v>10.96</v>
      </c>
      <c r="F29" s="13">
        <v>956</v>
      </c>
      <c r="G29" s="6">
        <v>46.14</v>
      </c>
      <c r="H29" s="13">
        <v>177</v>
      </c>
      <c r="I29" s="6">
        <v>8.5399999999999991</v>
      </c>
      <c r="J29" s="21">
        <f>B29+D29+F29+H29</f>
        <v>2072</v>
      </c>
      <c r="K29" s="2"/>
    </row>
    <row r="30" spans="1:11" s="1" customFormat="1" x14ac:dyDescent="0.2">
      <c r="A30" s="6">
        <v>2</v>
      </c>
      <c r="B30" s="13">
        <v>181</v>
      </c>
      <c r="C30" s="6">
        <v>39.43</v>
      </c>
      <c r="D30" s="13">
        <v>43</v>
      </c>
      <c r="E30" s="6">
        <v>9.3699999999999992</v>
      </c>
      <c r="F30" s="13">
        <v>222</v>
      </c>
      <c r="G30" s="6">
        <v>48.37</v>
      </c>
      <c r="H30" s="13">
        <v>13</v>
      </c>
      <c r="I30" s="6">
        <v>2.83</v>
      </c>
      <c r="J30" s="21">
        <f t="shared" ref="J30" si="1">B30+D30+F30+H30</f>
        <v>459</v>
      </c>
      <c r="K30" s="2"/>
    </row>
    <row r="31" spans="1:11" s="1" customFormat="1" x14ac:dyDescent="0.2">
      <c r="A31" s="28" t="s">
        <v>14</v>
      </c>
      <c r="B31" s="14">
        <v>23</v>
      </c>
      <c r="C31" s="39">
        <f>B31/$J31*100</f>
        <v>25.274725274725274</v>
      </c>
      <c r="D31" s="14" t="s">
        <v>20</v>
      </c>
      <c r="E31" s="39">
        <f>10/$J31*100</f>
        <v>10.989010989010989</v>
      </c>
      <c r="F31" s="14">
        <v>48</v>
      </c>
      <c r="G31" s="39">
        <f>F31/$J31*100</f>
        <v>52.747252747252752</v>
      </c>
      <c r="H31" s="14" t="s">
        <v>20</v>
      </c>
      <c r="I31" s="39">
        <f>10/$J31*100</f>
        <v>10.989010989010989</v>
      </c>
      <c r="J31" s="40">
        <v>91</v>
      </c>
      <c r="K31" s="2"/>
    </row>
    <row r="32" spans="1:11" s="1" customFormat="1" x14ac:dyDescent="0.2">
      <c r="A32" s="30" t="s">
        <v>8</v>
      </c>
      <c r="B32" s="31">
        <f>SUM(B29:B31)</f>
        <v>916</v>
      </c>
      <c r="C32" s="16">
        <v>35.06</v>
      </c>
      <c r="D32" s="31">
        <v>280</v>
      </c>
      <c r="E32" s="16">
        <v>10.68</v>
      </c>
      <c r="F32" s="31">
        <f>SUM(F29:F31)</f>
        <v>1226</v>
      </c>
      <c r="G32" s="32">
        <v>46.92</v>
      </c>
      <c r="H32" s="31">
        <v>200</v>
      </c>
      <c r="I32" s="16">
        <v>7.35</v>
      </c>
      <c r="J32" s="33">
        <f>SUM(J29:J31)</f>
        <v>2622</v>
      </c>
    </row>
    <row r="33" spans="1:11" s="1" customFormat="1" x14ac:dyDescent="0.2">
      <c r="A33" s="68" t="s">
        <v>15</v>
      </c>
      <c r="B33" s="68"/>
      <c r="C33" s="68"/>
      <c r="D33" s="68"/>
      <c r="E33" s="41"/>
      <c r="F33" s="52"/>
      <c r="G33" s="53"/>
      <c r="H33" s="52"/>
      <c r="I33" s="41"/>
      <c r="J33" s="52"/>
    </row>
    <row r="34" spans="1:11" s="1" customFormat="1" x14ac:dyDescent="0.2">
      <c r="A34" s="34"/>
      <c r="B34" s="35"/>
      <c r="D34" s="35"/>
      <c r="F34" s="35"/>
      <c r="G34" s="36"/>
      <c r="H34" s="35"/>
      <c r="J34" s="35"/>
    </row>
    <row r="35" spans="1:11" s="1" customFormat="1" ht="15" customHeight="1" x14ac:dyDescent="0.2">
      <c r="A35" s="37" t="s">
        <v>19</v>
      </c>
      <c r="B35" s="35"/>
      <c r="D35" s="35"/>
      <c r="F35" s="35"/>
      <c r="G35" s="36"/>
      <c r="H35" s="35"/>
      <c r="J35" s="35"/>
    </row>
    <row r="36" spans="1:11" s="1" customFormat="1" x14ac:dyDescent="0.2">
      <c r="A36" s="69" t="s">
        <v>11</v>
      </c>
      <c r="B36" s="75" t="s">
        <v>12</v>
      </c>
      <c r="C36" s="75"/>
      <c r="D36" s="75"/>
      <c r="E36" s="75"/>
      <c r="F36" s="75"/>
      <c r="G36" s="75"/>
      <c r="H36" s="75"/>
      <c r="I36" s="75"/>
      <c r="J36" s="75"/>
    </row>
    <row r="37" spans="1:11" s="1" customFormat="1" x14ac:dyDescent="0.2">
      <c r="A37" s="70"/>
      <c r="B37" s="73" t="s">
        <v>1</v>
      </c>
      <c r="C37" s="74"/>
      <c r="D37" s="73" t="s">
        <v>2</v>
      </c>
      <c r="E37" s="74"/>
      <c r="F37" s="73" t="s">
        <v>13</v>
      </c>
      <c r="G37" s="74"/>
      <c r="H37" s="73" t="s">
        <v>5</v>
      </c>
      <c r="I37" s="74"/>
      <c r="J37" s="41" t="s">
        <v>8</v>
      </c>
    </row>
    <row r="38" spans="1:11" s="1" customFormat="1" x14ac:dyDescent="0.2">
      <c r="A38" s="71"/>
      <c r="B38" s="25" t="s">
        <v>6</v>
      </c>
      <c r="C38" s="26" t="s">
        <v>7</v>
      </c>
      <c r="D38" s="25" t="s">
        <v>6</v>
      </c>
      <c r="E38" s="26" t="s">
        <v>7</v>
      </c>
      <c r="F38" s="25" t="s">
        <v>6</v>
      </c>
      <c r="G38" s="26" t="s">
        <v>7</v>
      </c>
      <c r="H38" s="25" t="s">
        <v>6</v>
      </c>
      <c r="I38" s="26" t="s">
        <v>7</v>
      </c>
      <c r="J38" s="27" t="s">
        <v>6</v>
      </c>
      <c r="K38" s="2"/>
    </row>
    <row r="39" spans="1:11" s="1" customFormat="1" x14ac:dyDescent="0.2">
      <c r="A39" s="6">
        <v>1</v>
      </c>
      <c r="B39" s="14">
        <v>663</v>
      </c>
      <c r="C39" s="28">
        <v>38.15</v>
      </c>
      <c r="D39" s="14">
        <v>232</v>
      </c>
      <c r="E39" s="28">
        <v>13.35</v>
      </c>
      <c r="F39" s="14">
        <v>604</v>
      </c>
      <c r="G39" s="28">
        <f>33.89+0.86</f>
        <v>34.75</v>
      </c>
      <c r="H39" s="14">
        <v>239</v>
      </c>
      <c r="I39" s="28">
        <v>13.75</v>
      </c>
      <c r="J39" s="40">
        <f>B39+D39+F39+H39</f>
        <v>1738</v>
      </c>
      <c r="K39" s="2"/>
    </row>
    <row r="40" spans="1:11" s="1" customFormat="1" x14ac:dyDescent="0.2">
      <c r="A40" s="6">
        <v>2</v>
      </c>
      <c r="B40" s="14">
        <v>156</v>
      </c>
      <c r="C40" s="28">
        <v>41.94</v>
      </c>
      <c r="D40" s="14">
        <v>47</v>
      </c>
      <c r="E40" s="28">
        <v>12.63</v>
      </c>
      <c r="F40" s="14">
        <v>149</v>
      </c>
      <c r="G40" s="28">
        <v>40.049999999999997</v>
      </c>
      <c r="H40" s="14">
        <v>20</v>
      </c>
      <c r="I40" s="28">
        <v>5.38</v>
      </c>
      <c r="J40" s="40">
        <f t="shared" ref="J40" si="2">B40+D40+F40+H40</f>
        <v>372</v>
      </c>
      <c r="K40" s="2"/>
    </row>
    <row r="41" spans="1:11" s="1" customFormat="1" x14ac:dyDescent="0.2">
      <c r="A41" s="28" t="s">
        <v>14</v>
      </c>
      <c r="B41" s="14">
        <v>18</v>
      </c>
      <c r="C41" s="39">
        <f>B41/$J41*100</f>
        <v>23.076923076923077</v>
      </c>
      <c r="D41" s="14" t="s">
        <v>20</v>
      </c>
      <c r="E41" s="39">
        <f>10/$J41*100</f>
        <v>12.820512820512819</v>
      </c>
      <c r="F41" s="14">
        <v>40</v>
      </c>
      <c r="G41" s="39">
        <f>F41/$J41*100</f>
        <v>51.282051282051277</v>
      </c>
      <c r="H41" s="14" t="s">
        <v>20</v>
      </c>
      <c r="I41" s="39">
        <f>10/$J41*100</f>
        <v>12.820512820512819</v>
      </c>
      <c r="J41" s="40">
        <v>78</v>
      </c>
      <c r="K41" s="2"/>
    </row>
    <row r="42" spans="1:11" s="1" customFormat="1" x14ac:dyDescent="0.2">
      <c r="A42" s="30" t="s">
        <v>8</v>
      </c>
      <c r="B42" s="42">
        <f>SUM(B39:B41)</f>
        <v>837</v>
      </c>
      <c r="C42" s="43">
        <f>B42/$J42*100</f>
        <v>38.25411334552102</v>
      </c>
      <c r="D42" s="42">
        <v>289</v>
      </c>
      <c r="E42" s="43">
        <f>D42/$J42*100</f>
        <v>13.208409506398539</v>
      </c>
      <c r="F42" s="42">
        <f>SUM(F39:F41)</f>
        <v>793</v>
      </c>
      <c r="G42" s="43">
        <f>F42/$J42*100</f>
        <v>36.243144424131629</v>
      </c>
      <c r="H42" s="42">
        <v>269</v>
      </c>
      <c r="I42" s="43">
        <f>H42/$J42*100</f>
        <v>12.294332723948811</v>
      </c>
      <c r="J42" s="44">
        <f>SUM(J39:J41)</f>
        <v>2188</v>
      </c>
    </row>
    <row r="43" spans="1:11" customFormat="1" ht="15" x14ac:dyDescent="0.25">
      <c r="A43" s="68" t="s">
        <v>15</v>
      </c>
      <c r="B43" s="68"/>
      <c r="C43" s="68"/>
      <c r="D43" s="68"/>
    </row>
    <row r="44" spans="1:11" s="1" customFormat="1" x14ac:dyDescent="0.2">
      <c r="A44" s="34"/>
      <c r="B44" s="35"/>
      <c r="D44" s="35"/>
      <c r="F44" s="35"/>
      <c r="G44" s="36"/>
      <c r="H44" s="35"/>
      <c r="J44" s="35"/>
    </row>
    <row r="45" spans="1:11" s="1" customFormat="1" x14ac:dyDescent="0.2">
      <c r="A45" s="37" t="s">
        <v>65</v>
      </c>
      <c r="B45" s="35"/>
      <c r="D45" s="35"/>
      <c r="F45" s="35"/>
      <c r="G45" s="36"/>
      <c r="H45" s="35"/>
      <c r="J45" s="35"/>
    </row>
    <row r="46" spans="1:11" s="1" customFormat="1" x14ac:dyDescent="0.2">
      <c r="A46" s="69" t="s">
        <v>11</v>
      </c>
      <c r="B46" s="75" t="s">
        <v>12</v>
      </c>
      <c r="C46" s="75"/>
      <c r="D46" s="75"/>
      <c r="E46" s="75"/>
      <c r="F46" s="75"/>
      <c r="G46" s="75"/>
      <c r="H46" s="75"/>
      <c r="I46" s="75"/>
      <c r="J46" s="75"/>
      <c r="K46" s="45"/>
    </row>
    <row r="47" spans="1:11" s="1" customFormat="1" x14ac:dyDescent="0.2">
      <c r="A47" s="70"/>
      <c r="B47" s="72" t="s">
        <v>1</v>
      </c>
      <c r="C47" s="69"/>
      <c r="D47" s="73" t="s">
        <v>2</v>
      </c>
      <c r="E47" s="74"/>
      <c r="F47" s="73" t="s">
        <v>13</v>
      </c>
      <c r="G47" s="74"/>
      <c r="H47" s="73" t="s">
        <v>5</v>
      </c>
      <c r="I47" s="74"/>
      <c r="J47" s="46" t="s">
        <v>8</v>
      </c>
      <c r="K47" s="45"/>
    </row>
    <row r="48" spans="1:11" s="1" customFormat="1" x14ac:dyDescent="0.2">
      <c r="A48" s="71"/>
      <c r="B48" s="47" t="s">
        <v>6</v>
      </c>
      <c r="C48" s="48" t="s">
        <v>7</v>
      </c>
      <c r="D48" s="47" t="s">
        <v>6</v>
      </c>
      <c r="E48" s="48" t="s">
        <v>7</v>
      </c>
      <c r="F48" s="47" t="s">
        <v>6</v>
      </c>
      <c r="G48" s="48" t="s">
        <v>7</v>
      </c>
      <c r="H48" s="47" t="s">
        <v>6</v>
      </c>
      <c r="I48" s="48" t="s">
        <v>7</v>
      </c>
      <c r="J48" s="49" t="s">
        <v>6</v>
      </c>
      <c r="K48" s="50"/>
    </row>
    <row r="49" spans="1:11" s="1" customFormat="1" x14ac:dyDescent="0.2">
      <c r="A49" s="6">
        <v>1</v>
      </c>
      <c r="B49" s="14">
        <v>264</v>
      </c>
      <c r="C49" s="28">
        <v>31.25</v>
      </c>
      <c r="D49" s="14">
        <v>91</v>
      </c>
      <c r="E49" s="28">
        <v>10.81</v>
      </c>
      <c r="F49" s="14">
        <f>367+29</f>
        <v>396</v>
      </c>
      <c r="G49" s="28">
        <v>48.03</v>
      </c>
      <c r="H49" s="14">
        <v>91</v>
      </c>
      <c r="I49" s="28">
        <v>10.81</v>
      </c>
      <c r="J49" s="40">
        <f>B49+D49+F49+H49</f>
        <v>842</v>
      </c>
      <c r="K49" s="50"/>
    </row>
    <row r="50" spans="1:11" s="1" customFormat="1" x14ac:dyDescent="0.2">
      <c r="A50" s="6">
        <v>2</v>
      </c>
      <c r="B50" s="14">
        <v>69</v>
      </c>
      <c r="C50" s="28">
        <v>39.43</v>
      </c>
      <c r="D50" s="14">
        <v>10</v>
      </c>
      <c r="E50" s="28">
        <v>5.71</v>
      </c>
      <c r="F50" s="14">
        <v>86</v>
      </c>
      <c r="G50" s="28">
        <v>49.14</v>
      </c>
      <c r="H50" s="14">
        <v>10</v>
      </c>
      <c r="I50" s="28">
        <v>5.71</v>
      </c>
      <c r="J50" s="40">
        <f t="shared" ref="J50" si="3">B50+D50+F50+H50</f>
        <v>175</v>
      </c>
      <c r="K50" s="50"/>
    </row>
    <row r="51" spans="1:11" s="1" customFormat="1" x14ac:dyDescent="0.2">
      <c r="A51" s="28" t="s">
        <v>14</v>
      </c>
      <c r="B51" s="14">
        <v>11</v>
      </c>
      <c r="C51" s="39">
        <f>B51/$J51*100</f>
        <v>26.829268292682929</v>
      </c>
      <c r="D51" s="14" t="s">
        <v>20</v>
      </c>
      <c r="E51" s="39">
        <f>10/$J51*100</f>
        <v>24.390243902439025</v>
      </c>
      <c r="F51" s="14">
        <v>10</v>
      </c>
      <c r="G51" s="39">
        <f>F51/$J51*100</f>
        <v>24.390243902439025</v>
      </c>
      <c r="H51" s="14" t="s">
        <v>20</v>
      </c>
      <c r="I51" s="39">
        <f>10/$J51*100</f>
        <v>24.390243902439025</v>
      </c>
      <c r="J51" s="40">
        <v>41</v>
      </c>
      <c r="K51" s="50"/>
    </row>
    <row r="52" spans="1:11" s="1" customFormat="1" x14ac:dyDescent="0.2">
      <c r="A52" s="30" t="s">
        <v>8</v>
      </c>
      <c r="B52" s="42">
        <f>SUM(B49:B51)</f>
        <v>344</v>
      </c>
      <c r="C52" s="43">
        <f>B52/$J52*100</f>
        <v>32.514177693761816</v>
      </c>
      <c r="D52" s="42">
        <v>111</v>
      </c>
      <c r="E52" s="43">
        <f>D52/$J52*100</f>
        <v>10.491493383742911</v>
      </c>
      <c r="F52" s="42">
        <f>SUM(F49:F51)</f>
        <v>492</v>
      </c>
      <c r="G52" s="43">
        <f>F52/$J52*100</f>
        <v>46.502835538752365</v>
      </c>
      <c r="H52" s="42">
        <v>111</v>
      </c>
      <c r="I52" s="43">
        <f>H52/$J52*100</f>
        <v>10.491493383742911</v>
      </c>
      <c r="J52" s="44">
        <f>SUM(J49:J51)</f>
        <v>1058</v>
      </c>
      <c r="K52" s="34"/>
    </row>
    <row r="53" spans="1:11" x14ac:dyDescent="0.2">
      <c r="A53" s="68" t="s">
        <v>15</v>
      </c>
      <c r="B53" s="68"/>
      <c r="C53" s="68"/>
      <c r="D53" s="68"/>
    </row>
    <row r="54" spans="1:11" ht="55.15" customHeight="1" x14ac:dyDescent="0.2">
      <c r="A54" s="77" t="s">
        <v>66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1:11" x14ac:dyDescent="0.2">
      <c r="A55" s="51"/>
    </row>
  </sheetData>
  <mergeCells count="36">
    <mergeCell ref="A54:K54"/>
    <mergeCell ref="A53:D53"/>
    <mergeCell ref="H7:I7"/>
    <mergeCell ref="F7:G7"/>
    <mergeCell ref="D7:E7"/>
    <mergeCell ref="B7:C7"/>
    <mergeCell ref="B46:J46"/>
    <mergeCell ref="B26:J26"/>
    <mergeCell ref="B27:C27"/>
    <mergeCell ref="D27:E27"/>
    <mergeCell ref="F27:G27"/>
    <mergeCell ref="H27:I27"/>
    <mergeCell ref="B17:C17"/>
    <mergeCell ref="D17:E17"/>
    <mergeCell ref="F17:G17"/>
    <mergeCell ref="H17:I17"/>
    <mergeCell ref="H47:I47"/>
    <mergeCell ref="B16:J16"/>
    <mergeCell ref="A6:A8"/>
    <mergeCell ref="A16:A18"/>
    <mergeCell ref="A26:A28"/>
    <mergeCell ref="A36:A38"/>
    <mergeCell ref="B6:J6"/>
    <mergeCell ref="H37:I37"/>
    <mergeCell ref="F37:G37"/>
    <mergeCell ref="D37:E37"/>
    <mergeCell ref="B37:C37"/>
    <mergeCell ref="B36:J36"/>
    <mergeCell ref="A43:D43"/>
    <mergeCell ref="A33:D33"/>
    <mergeCell ref="A23:D23"/>
    <mergeCell ref="A13:D13"/>
    <mergeCell ref="A46:A48"/>
    <mergeCell ref="B47:C47"/>
    <mergeCell ref="D47:E47"/>
    <mergeCell ref="F47:G4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9"/>
  <sheetViews>
    <sheetView workbookViewId="0"/>
  </sheetViews>
  <sheetFormatPr defaultColWidth="8.85546875" defaultRowHeight="12.75" x14ac:dyDescent="0.2"/>
  <cols>
    <col min="1" max="1" width="22.28515625" style="2" customWidth="1"/>
    <col min="2" max="3" width="8.85546875" style="2"/>
    <col min="4" max="5" width="11.85546875" style="2" customWidth="1"/>
    <col min="6" max="7" width="9.7109375" style="2" customWidth="1"/>
    <col min="8" max="16384" width="8.85546875" style="2"/>
  </cols>
  <sheetData>
    <row r="1" spans="1:11" x14ac:dyDescent="0.2">
      <c r="A1" s="1" t="s">
        <v>69</v>
      </c>
    </row>
    <row r="3" spans="1:11" x14ac:dyDescent="0.2">
      <c r="A3" s="1" t="s">
        <v>28</v>
      </c>
    </row>
    <row r="5" spans="1:11" ht="13.9" customHeight="1" x14ac:dyDescent="0.2">
      <c r="A5" s="80" t="s">
        <v>35</v>
      </c>
      <c r="B5" s="75" t="s">
        <v>27</v>
      </c>
      <c r="C5" s="75"/>
      <c r="D5" s="75"/>
      <c r="E5" s="75"/>
      <c r="F5" s="75"/>
      <c r="G5" s="75"/>
      <c r="H5" s="75"/>
      <c r="I5" s="75"/>
      <c r="J5" s="75"/>
      <c r="K5" s="75"/>
    </row>
    <row r="6" spans="1:11" x14ac:dyDescent="0.2">
      <c r="A6" s="81"/>
      <c r="B6" s="73" t="s">
        <v>23</v>
      </c>
      <c r="C6" s="74"/>
      <c r="D6" s="73" t="s">
        <v>24</v>
      </c>
      <c r="E6" s="74"/>
      <c r="F6" s="73" t="s">
        <v>25</v>
      </c>
      <c r="G6" s="74"/>
      <c r="H6" s="73" t="s">
        <v>26</v>
      </c>
      <c r="I6" s="74"/>
      <c r="J6" s="79" t="s">
        <v>8</v>
      </c>
      <c r="K6" s="79"/>
    </row>
    <row r="7" spans="1:11" x14ac:dyDescent="0.2">
      <c r="A7" s="82"/>
      <c r="B7" s="25" t="s">
        <v>6</v>
      </c>
      <c r="C7" s="26" t="s">
        <v>7</v>
      </c>
      <c r="D7" s="25" t="s">
        <v>6</v>
      </c>
      <c r="E7" s="26" t="s">
        <v>7</v>
      </c>
      <c r="F7" s="25" t="s">
        <v>6</v>
      </c>
      <c r="G7" s="26" t="s">
        <v>7</v>
      </c>
      <c r="H7" s="25" t="s">
        <v>6</v>
      </c>
      <c r="I7" s="26" t="s">
        <v>7</v>
      </c>
      <c r="J7" s="27" t="s">
        <v>6</v>
      </c>
      <c r="K7" s="27" t="s">
        <v>7</v>
      </c>
    </row>
    <row r="8" spans="1:11" x14ac:dyDescent="0.2">
      <c r="A8" s="6" t="s">
        <v>23</v>
      </c>
      <c r="B8" s="13">
        <v>5444</v>
      </c>
      <c r="C8" s="54">
        <f>B8/B$12</f>
        <v>0.88147668393782386</v>
      </c>
      <c r="D8" s="13">
        <v>3745</v>
      </c>
      <c r="E8" s="54">
        <f>D8/D$12</f>
        <v>0.31680906860671687</v>
      </c>
      <c r="F8" s="13">
        <v>390</v>
      </c>
      <c r="G8" s="54">
        <f>F8/F$12</f>
        <v>0.12670565302144249</v>
      </c>
      <c r="H8" s="13">
        <v>967</v>
      </c>
      <c r="I8" s="54">
        <f>H8/H$12</f>
        <v>0.28525073746312685</v>
      </c>
      <c r="J8" s="21">
        <f>B8+D8+F8+H8</f>
        <v>10546</v>
      </c>
      <c r="K8" s="55">
        <f>J8/J$12</f>
        <v>0.43106478642959328</v>
      </c>
    </row>
    <row r="9" spans="1:11" x14ac:dyDescent="0.2">
      <c r="A9" s="6" t="s">
        <v>24</v>
      </c>
      <c r="B9" s="13">
        <v>114</v>
      </c>
      <c r="C9" s="54">
        <f t="shared" ref="C9:C11" si="0">B9/B$12</f>
        <v>1.8458549222797927E-2</v>
      </c>
      <c r="D9" s="13">
        <v>6857</v>
      </c>
      <c r="E9" s="54">
        <f t="shared" ref="E9:G11" si="1">D9/D$12</f>
        <v>0.58006936807376708</v>
      </c>
      <c r="F9" s="13">
        <v>587</v>
      </c>
      <c r="G9" s="54">
        <f t="shared" si="1"/>
        <v>0.19070825211176087</v>
      </c>
      <c r="H9" s="13">
        <v>164</v>
      </c>
      <c r="I9" s="54">
        <f t="shared" ref="I9:K9" si="2">H9/H$12</f>
        <v>4.8377581120943952E-2</v>
      </c>
      <c r="J9" s="21">
        <f t="shared" ref="J9:J12" si="3">B9+D9+F9+H9</f>
        <v>7722</v>
      </c>
      <c r="K9" s="55">
        <f t="shared" si="2"/>
        <v>0.31563458001226241</v>
      </c>
    </row>
    <row r="10" spans="1:11" x14ac:dyDescent="0.2">
      <c r="A10" s="6" t="s">
        <v>25</v>
      </c>
      <c r="B10" s="13">
        <v>346</v>
      </c>
      <c r="C10" s="54">
        <f t="shared" si="0"/>
        <v>5.6023316062176164E-2</v>
      </c>
      <c r="D10" s="13">
        <v>918</v>
      </c>
      <c r="E10" s="54">
        <f t="shared" si="1"/>
        <v>7.7658404534303352E-2</v>
      </c>
      <c r="F10" s="13">
        <v>2030</v>
      </c>
      <c r="G10" s="54">
        <f t="shared" si="1"/>
        <v>0.65951916829109813</v>
      </c>
      <c r="H10" s="13">
        <v>933</v>
      </c>
      <c r="I10" s="54">
        <f t="shared" ref="I10:K10" si="4">H10/H$12</f>
        <v>0.27522123893805311</v>
      </c>
      <c r="J10" s="21">
        <f t="shared" si="3"/>
        <v>4227</v>
      </c>
      <c r="K10" s="55">
        <f t="shared" si="4"/>
        <v>0.17277743715511956</v>
      </c>
    </row>
    <row r="11" spans="1:11" x14ac:dyDescent="0.2">
      <c r="A11" s="6" t="s">
        <v>26</v>
      </c>
      <c r="B11" s="13">
        <v>272</v>
      </c>
      <c r="C11" s="54">
        <f t="shared" si="0"/>
        <v>4.4041450777202069E-2</v>
      </c>
      <c r="D11" s="13">
        <v>301</v>
      </c>
      <c r="E11" s="54">
        <f t="shared" si="1"/>
        <v>2.5463158785212756E-2</v>
      </c>
      <c r="F11" s="13">
        <v>71</v>
      </c>
      <c r="G11" s="54">
        <f t="shared" si="1"/>
        <v>2.3066926575698504E-2</v>
      </c>
      <c r="H11" s="13">
        <v>1326</v>
      </c>
      <c r="I11" s="54">
        <f t="shared" ref="I11:K11" si="5">H11/H$12</f>
        <v>0.39115044247787611</v>
      </c>
      <c r="J11" s="21">
        <f t="shared" si="3"/>
        <v>1970</v>
      </c>
      <c r="K11" s="55">
        <f t="shared" si="5"/>
        <v>8.052319640302473E-2</v>
      </c>
    </row>
    <row r="12" spans="1:11" x14ac:dyDescent="0.2">
      <c r="A12" s="16" t="s">
        <v>8</v>
      </c>
      <c r="B12" s="31">
        <f>SUM(B8:B11)</f>
        <v>6176</v>
      </c>
      <c r="C12" s="56"/>
      <c r="D12" s="31">
        <f>SUM(D8:D11)</f>
        <v>11821</v>
      </c>
      <c r="E12" s="56"/>
      <c r="F12" s="31">
        <f>SUM(F8:F11)</f>
        <v>3078</v>
      </c>
      <c r="G12" s="56"/>
      <c r="H12" s="31">
        <f>SUM(H8:H11)</f>
        <v>3390</v>
      </c>
      <c r="I12" s="56"/>
      <c r="J12" s="33">
        <f t="shared" si="3"/>
        <v>24465</v>
      </c>
      <c r="K12" s="18"/>
    </row>
    <row r="13" spans="1:11" x14ac:dyDescent="0.2">
      <c r="A13" s="58" t="s">
        <v>55</v>
      </c>
      <c r="B13" s="35"/>
      <c r="D13" s="35"/>
      <c r="F13" s="35"/>
      <c r="H13" s="35"/>
      <c r="J13" s="35"/>
    </row>
    <row r="15" spans="1:11" x14ac:dyDescent="0.2">
      <c r="A15" s="57" t="s">
        <v>32</v>
      </c>
    </row>
    <row r="16" spans="1:11" ht="14.45" customHeight="1" x14ac:dyDescent="0.2">
      <c r="A16" s="80" t="s">
        <v>35</v>
      </c>
      <c r="B16" s="75" t="s">
        <v>27</v>
      </c>
      <c r="C16" s="75"/>
      <c r="D16" s="75"/>
      <c r="E16" s="75"/>
      <c r="F16" s="75"/>
      <c r="G16" s="75"/>
      <c r="H16" s="75"/>
      <c r="I16" s="75"/>
      <c r="J16" s="75"/>
      <c r="K16" s="75"/>
    </row>
    <row r="17" spans="1:11" x14ac:dyDescent="0.2">
      <c r="A17" s="81"/>
      <c r="B17" s="73" t="s">
        <v>23</v>
      </c>
      <c r="C17" s="74"/>
      <c r="D17" s="73" t="s">
        <v>24</v>
      </c>
      <c r="E17" s="74"/>
      <c r="F17" s="73" t="s">
        <v>25</v>
      </c>
      <c r="G17" s="74"/>
      <c r="H17" s="73" t="s">
        <v>26</v>
      </c>
      <c r="I17" s="74"/>
      <c r="J17" s="79" t="s">
        <v>8</v>
      </c>
      <c r="K17" s="79"/>
    </row>
    <row r="18" spans="1:11" x14ac:dyDescent="0.2">
      <c r="A18" s="82"/>
      <c r="B18" s="25" t="s">
        <v>6</v>
      </c>
      <c r="C18" s="26" t="s">
        <v>7</v>
      </c>
      <c r="D18" s="25" t="s">
        <v>6</v>
      </c>
      <c r="E18" s="26" t="s">
        <v>7</v>
      </c>
      <c r="F18" s="25" t="s">
        <v>6</v>
      </c>
      <c r="G18" s="26" t="s">
        <v>7</v>
      </c>
      <c r="H18" s="25" t="s">
        <v>6</v>
      </c>
      <c r="I18" s="26" t="s">
        <v>7</v>
      </c>
      <c r="J18" s="27" t="s">
        <v>6</v>
      </c>
      <c r="K18" s="27" t="s">
        <v>7</v>
      </c>
    </row>
    <row r="19" spans="1:11" x14ac:dyDescent="0.2">
      <c r="A19" s="6" t="s">
        <v>23</v>
      </c>
      <c r="B19" s="13">
        <v>661</v>
      </c>
      <c r="C19" s="54">
        <f>B19/B$23</f>
        <v>0.79927448609431684</v>
      </c>
      <c r="D19" s="13">
        <v>1047</v>
      </c>
      <c r="E19" s="54">
        <f t="shared" ref="E19:G22" si="6">D19/D$23</f>
        <v>0.189159891598916</v>
      </c>
      <c r="F19" s="13">
        <v>103</v>
      </c>
      <c r="G19" s="54">
        <f t="shared" si="6"/>
        <v>8.5833333333333331E-2</v>
      </c>
      <c r="H19" s="13">
        <v>147</v>
      </c>
      <c r="I19" s="54">
        <f t="shared" ref="I19" si="7">H19/H$23</f>
        <v>0.21459854014598539</v>
      </c>
      <c r="J19" s="21">
        <f>B19+D19+F19+H19</f>
        <v>1958</v>
      </c>
      <c r="K19" s="55">
        <f t="shared" ref="K19" si="8">J19/J$23</f>
        <v>0.2374196677579726</v>
      </c>
    </row>
    <row r="20" spans="1:11" x14ac:dyDescent="0.2">
      <c r="A20" s="6" t="s">
        <v>24</v>
      </c>
      <c r="B20" s="13">
        <v>65</v>
      </c>
      <c r="C20" s="54">
        <f t="shared" ref="C20:C22" si="9">B20/B$23</f>
        <v>7.8597339782345829E-2</v>
      </c>
      <c r="D20" s="13">
        <v>4018</v>
      </c>
      <c r="E20" s="54">
        <f t="shared" si="6"/>
        <v>0.72592592592592597</v>
      </c>
      <c r="F20" s="13">
        <v>433</v>
      </c>
      <c r="G20" s="54">
        <f t="shared" si="6"/>
        <v>0.36083333333333334</v>
      </c>
      <c r="H20" s="13">
        <v>95</v>
      </c>
      <c r="I20" s="54">
        <f t="shared" ref="I20" si="10">H20/H$23</f>
        <v>0.13868613138686131</v>
      </c>
      <c r="J20" s="21">
        <f t="shared" ref="J20:J23" si="11">B20+D20+F20+H20</f>
        <v>4611</v>
      </c>
      <c r="K20" s="55">
        <f t="shared" ref="K20" si="12">J20/J$23</f>
        <v>0.55911240451073119</v>
      </c>
    </row>
    <row r="21" spans="1:11" x14ac:dyDescent="0.2">
      <c r="A21" s="6" t="s">
        <v>25</v>
      </c>
      <c r="B21" s="13">
        <v>45</v>
      </c>
      <c r="C21" s="54">
        <f t="shared" si="9"/>
        <v>5.4413542926239421E-2</v>
      </c>
      <c r="D21" s="13">
        <v>345</v>
      </c>
      <c r="E21" s="54">
        <f t="shared" si="6"/>
        <v>6.2330623306233061E-2</v>
      </c>
      <c r="F21" s="13">
        <v>648</v>
      </c>
      <c r="G21" s="54">
        <f t="shared" si="6"/>
        <v>0.54</v>
      </c>
      <c r="H21" s="13">
        <v>155</v>
      </c>
      <c r="I21" s="54">
        <f t="shared" ref="I21" si="13">H21/H$23</f>
        <v>0.22627737226277372</v>
      </c>
      <c r="J21" s="21">
        <f t="shared" si="11"/>
        <v>1193</v>
      </c>
      <c r="K21" s="55">
        <f t="shared" ref="K21" si="14">J21/J$23</f>
        <v>0.14465866375651751</v>
      </c>
    </row>
    <row r="22" spans="1:11" x14ac:dyDescent="0.2">
      <c r="A22" s="6" t="s">
        <v>26</v>
      </c>
      <c r="B22" s="13">
        <v>56</v>
      </c>
      <c r="C22" s="54">
        <f t="shared" si="9"/>
        <v>6.7714631197097946E-2</v>
      </c>
      <c r="D22" s="13">
        <v>125</v>
      </c>
      <c r="E22" s="54">
        <f t="shared" si="6"/>
        <v>2.2583559168925023E-2</v>
      </c>
      <c r="F22" s="13">
        <v>16</v>
      </c>
      <c r="G22" s="54">
        <f t="shared" si="6"/>
        <v>1.3333333333333334E-2</v>
      </c>
      <c r="H22" s="13">
        <v>288</v>
      </c>
      <c r="I22" s="54">
        <f t="shared" ref="I22" si="15">H22/H$23</f>
        <v>0.42043795620437957</v>
      </c>
      <c r="J22" s="21">
        <f t="shared" si="11"/>
        <v>485</v>
      </c>
      <c r="K22" s="55">
        <f t="shared" ref="K22" si="16">J22/J$23</f>
        <v>5.880926397477871E-2</v>
      </c>
    </row>
    <row r="23" spans="1:11" x14ac:dyDescent="0.2">
      <c r="A23" s="16" t="s">
        <v>8</v>
      </c>
      <c r="B23" s="31">
        <f>SUM(B19:B22)</f>
        <v>827</v>
      </c>
      <c r="C23" s="56"/>
      <c r="D23" s="31">
        <f>SUM(D19:D22)</f>
        <v>5535</v>
      </c>
      <c r="E23" s="56"/>
      <c r="F23" s="31">
        <f>SUM(F19:F22)</f>
        <v>1200</v>
      </c>
      <c r="G23" s="56"/>
      <c r="H23" s="31">
        <f>SUM(H19:H22)</f>
        <v>685</v>
      </c>
      <c r="I23" s="56"/>
      <c r="J23" s="33">
        <f t="shared" si="11"/>
        <v>8247</v>
      </c>
      <c r="K23" s="18"/>
    </row>
    <row r="24" spans="1:11" x14ac:dyDescent="0.2">
      <c r="A24" s="58" t="s">
        <v>55</v>
      </c>
      <c r="B24" s="35"/>
      <c r="D24" s="35"/>
      <c r="F24" s="35"/>
      <c r="H24" s="35"/>
      <c r="J24" s="35"/>
    </row>
    <row r="26" spans="1:11" x14ac:dyDescent="0.2">
      <c r="A26" s="57" t="s">
        <v>33</v>
      </c>
    </row>
    <row r="27" spans="1:11" ht="14.45" customHeight="1" x14ac:dyDescent="0.2">
      <c r="A27" s="80" t="s">
        <v>35</v>
      </c>
      <c r="B27" s="75" t="s">
        <v>27</v>
      </c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2">
      <c r="A28" s="81"/>
      <c r="B28" s="73" t="s">
        <v>23</v>
      </c>
      <c r="C28" s="74"/>
      <c r="D28" s="73" t="s">
        <v>24</v>
      </c>
      <c r="E28" s="74"/>
      <c r="F28" s="73" t="s">
        <v>25</v>
      </c>
      <c r="G28" s="74"/>
      <c r="H28" s="73" t="s">
        <v>26</v>
      </c>
      <c r="I28" s="74"/>
      <c r="J28" s="79" t="s">
        <v>8</v>
      </c>
      <c r="K28" s="79"/>
    </row>
    <row r="29" spans="1:11" x14ac:dyDescent="0.2">
      <c r="A29" s="82"/>
      <c r="B29" s="25" t="s">
        <v>6</v>
      </c>
      <c r="C29" s="26" t="s">
        <v>7</v>
      </c>
      <c r="D29" s="25" t="s">
        <v>6</v>
      </c>
      <c r="E29" s="26" t="s">
        <v>7</v>
      </c>
      <c r="F29" s="25" t="s">
        <v>6</v>
      </c>
      <c r="G29" s="26" t="s">
        <v>7</v>
      </c>
      <c r="H29" s="25" t="s">
        <v>6</v>
      </c>
      <c r="I29" s="26" t="s">
        <v>7</v>
      </c>
      <c r="J29" s="27" t="s">
        <v>6</v>
      </c>
      <c r="K29" s="27" t="s">
        <v>7</v>
      </c>
    </row>
    <row r="30" spans="1:11" x14ac:dyDescent="0.2">
      <c r="A30" s="6" t="s">
        <v>23</v>
      </c>
      <c r="B30" s="13">
        <v>4783</v>
      </c>
      <c r="C30" s="54">
        <f>B30/B$34</f>
        <v>0.89418582912693967</v>
      </c>
      <c r="D30" s="13">
        <v>2698</v>
      </c>
      <c r="E30" s="54">
        <f>D30/D$34</f>
        <v>0.42920776328348709</v>
      </c>
      <c r="F30" s="13">
        <v>287</v>
      </c>
      <c r="G30" s="54">
        <f>F30/F$34</f>
        <v>0.15282215122470713</v>
      </c>
      <c r="H30" s="13">
        <v>820</v>
      </c>
      <c r="I30" s="54">
        <f>H30/H$34</f>
        <v>0.30314232902033272</v>
      </c>
      <c r="J30" s="21">
        <f>B30+D30+F30+H30</f>
        <v>8588</v>
      </c>
      <c r="K30" s="55">
        <f>J30/J$34</f>
        <v>0.52953508447404118</v>
      </c>
    </row>
    <row r="31" spans="1:11" x14ac:dyDescent="0.2">
      <c r="A31" s="6" t="s">
        <v>24</v>
      </c>
      <c r="B31" s="13">
        <v>49</v>
      </c>
      <c r="C31" s="54">
        <f t="shared" ref="C31:E33" si="17">B31/B$34</f>
        <v>9.1605907646289033E-3</v>
      </c>
      <c r="D31" s="13">
        <v>2839</v>
      </c>
      <c r="E31" s="54">
        <f t="shared" si="17"/>
        <v>0.45163856188355073</v>
      </c>
      <c r="F31" s="13">
        <v>154</v>
      </c>
      <c r="G31" s="54">
        <f t="shared" ref="G31" si="18">F31/F$34</f>
        <v>8.200212992545261E-2</v>
      </c>
      <c r="H31" s="13">
        <v>69</v>
      </c>
      <c r="I31" s="54">
        <f t="shared" ref="I31" si="19">H31/H$34</f>
        <v>2.5508317929759706E-2</v>
      </c>
      <c r="J31" s="21">
        <f t="shared" ref="J31:J34" si="20">B31+D31+F31+H31</f>
        <v>3111</v>
      </c>
      <c r="K31" s="55">
        <f t="shared" ref="K31" si="21">J31/J$34</f>
        <v>0.1918238993710692</v>
      </c>
    </row>
    <row r="32" spans="1:11" x14ac:dyDescent="0.2">
      <c r="A32" s="6" t="s">
        <v>25</v>
      </c>
      <c r="B32" s="13">
        <v>301</v>
      </c>
      <c r="C32" s="54">
        <f t="shared" si="17"/>
        <v>5.6272200411291828E-2</v>
      </c>
      <c r="D32" s="13">
        <v>573</v>
      </c>
      <c r="E32" s="54">
        <f t="shared" si="17"/>
        <v>9.1154947502386258E-2</v>
      </c>
      <c r="F32" s="13">
        <v>1382</v>
      </c>
      <c r="G32" s="54">
        <f t="shared" ref="G32" si="22">F32/F$34</f>
        <v>0.73588924387646437</v>
      </c>
      <c r="H32" s="13">
        <v>778</v>
      </c>
      <c r="I32" s="54">
        <f t="shared" ref="I32" si="23">H32/H$34</f>
        <v>0.28761552680221814</v>
      </c>
      <c r="J32" s="21">
        <f t="shared" si="20"/>
        <v>3034</v>
      </c>
      <c r="K32" s="55">
        <f t="shared" ref="K32" si="24">J32/J$34</f>
        <v>0.18707608829695399</v>
      </c>
    </row>
    <row r="33" spans="1:11" x14ac:dyDescent="0.2">
      <c r="A33" s="6" t="s">
        <v>26</v>
      </c>
      <c r="B33" s="13">
        <v>216</v>
      </c>
      <c r="C33" s="54">
        <f t="shared" si="17"/>
        <v>4.0381379697139654E-2</v>
      </c>
      <c r="D33" s="13">
        <v>176</v>
      </c>
      <c r="E33" s="54">
        <f t="shared" si="17"/>
        <v>2.7998727330575884E-2</v>
      </c>
      <c r="F33" s="13">
        <v>55</v>
      </c>
      <c r="G33" s="54">
        <f t="shared" ref="G33" si="25">F33/F$34</f>
        <v>2.9286474973375932E-2</v>
      </c>
      <c r="H33" s="13">
        <v>1038</v>
      </c>
      <c r="I33" s="54">
        <f t="shared" ref="I33" si="26">H33/H$34</f>
        <v>0.38373382624768948</v>
      </c>
      <c r="J33" s="21">
        <f t="shared" si="20"/>
        <v>1485</v>
      </c>
      <c r="K33" s="55">
        <f t="shared" ref="K33" si="27">J33/J$34</f>
        <v>9.156492785793563E-2</v>
      </c>
    </row>
    <row r="34" spans="1:11" x14ac:dyDescent="0.2">
      <c r="A34" s="16" t="s">
        <v>8</v>
      </c>
      <c r="B34" s="31">
        <f>SUM(B30:B33)</f>
        <v>5349</v>
      </c>
      <c r="C34" s="56"/>
      <c r="D34" s="31">
        <f>SUM(D30:D33)</f>
        <v>6286</v>
      </c>
      <c r="E34" s="56"/>
      <c r="F34" s="31">
        <f>SUM(F30:F33)</f>
        <v>1878</v>
      </c>
      <c r="G34" s="56"/>
      <c r="H34" s="31">
        <f>SUM(H30:H33)</f>
        <v>2705</v>
      </c>
      <c r="I34" s="56"/>
      <c r="J34" s="33">
        <f t="shared" si="20"/>
        <v>16218</v>
      </c>
      <c r="K34" s="18"/>
    </row>
    <row r="35" spans="1:11" x14ac:dyDescent="0.2">
      <c r="A35" s="58" t="s">
        <v>55</v>
      </c>
      <c r="B35" s="35"/>
      <c r="D35" s="35"/>
      <c r="F35" s="35"/>
      <c r="H35" s="35"/>
      <c r="J35" s="35"/>
    </row>
    <row r="37" spans="1:11" x14ac:dyDescent="0.2">
      <c r="A37" s="57" t="s">
        <v>34</v>
      </c>
    </row>
    <row r="38" spans="1:11" ht="14.45" customHeight="1" x14ac:dyDescent="0.2">
      <c r="A38" s="80" t="s">
        <v>35</v>
      </c>
      <c r="B38" s="66" t="s">
        <v>27</v>
      </c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81"/>
      <c r="B39" s="73" t="s">
        <v>23</v>
      </c>
      <c r="C39" s="74"/>
      <c r="D39" s="73" t="s">
        <v>24</v>
      </c>
      <c r="E39" s="74"/>
      <c r="F39" s="73" t="s">
        <v>25</v>
      </c>
      <c r="G39" s="74"/>
      <c r="H39" s="73" t="s">
        <v>26</v>
      </c>
      <c r="I39" s="74"/>
      <c r="J39" s="79" t="s">
        <v>8</v>
      </c>
      <c r="K39" s="79"/>
    </row>
    <row r="40" spans="1:11" x14ac:dyDescent="0.2">
      <c r="A40" s="82"/>
      <c r="B40" s="25" t="s">
        <v>6</v>
      </c>
      <c r="C40" s="26" t="s">
        <v>7</v>
      </c>
      <c r="D40" s="25" t="s">
        <v>6</v>
      </c>
      <c r="E40" s="26" t="s">
        <v>7</v>
      </c>
      <c r="F40" s="25" t="s">
        <v>6</v>
      </c>
      <c r="G40" s="26" t="s">
        <v>7</v>
      </c>
      <c r="H40" s="25" t="s">
        <v>6</v>
      </c>
      <c r="I40" s="26" t="s">
        <v>7</v>
      </c>
      <c r="J40" s="27" t="s">
        <v>6</v>
      </c>
      <c r="K40" s="27" t="s">
        <v>7</v>
      </c>
    </row>
    <row r="41" spans="1:11" x14ac:dyDescent="0.2">
      <c r="A41" s="6" t="s">
        <v>23</v>
      </c>
      <c r="B41" s="13">
        <v>4317</v>
      </c>
      <c r="C41" s="54">
        <f>B41/B$45</f>
        <v>0.89378881987577641</v>
      </c>
      <c r="D41" s="13">
        <v>3298</v>
      </c>
      <c r="E41" s="54">
        <f t="shared" ref="E41:E44" si="28">D41/D$45</f>
        <v>0.3095841546982071</v>
      </c>
      <c r="F41" s="13">
        <v>355</v>
      </c>
      <c r="G41" s="54">
        <f t="shared" ref="G41:G44" si="29">F41/F$45</f>
        <v>0.13606745879647375</v>
      </c>
      <c r="H41" s="13">
        <v>782</v>
      </c>
      <c r="I41" s="54">
        <f t="shared" ref="I41:I44" si="30">H41/H$45</f>
        <v>0.30558812035951544</v>
      </c>
      <c r="J41" s="21">
        <f>B41+D41+F41+H41</f>
        <v>8752</v>
      </c>
      <c r="K41" s="55">
        <f t="shared" ref="K41:K44" si="31">J41/J$45</f>
        <v>0.42380514260810614</v>
      </c>
    </row>
    <row r="42" spans="1:11" x14ac:dyDescent="0.2">
      <c r="A42" s="6" t="s">
        <v>24</v>
      </c>
      <c r="B42" s="13">
        <v>104</v>
      </c>
      <c r="C42" s="54">
        <f t="shared" ref="C42:C44" si="32">B42/B$45</f>
        <v>2.1532091097308487E-2</v>
      </c>
      <c r="D42" s="13">
        <v>6351</v>
      </c>
      <c r="E42" s="54">
        <f t="shared" si="28"/>
        <v>0.59617009293156853</v>
      </c>
      <c r="F42" s="13">
        <v>573</v>
      </c>
      <c r="G42" s="54">
        <f t="shared" si="29"/>
        <v>0.21962437715599847</v>
      </c>
      <c r="H42" s="13">
        <v>149</v>
      </c>
      <c r="I42" s="54">
        <f t="shared" si="30"/>
        <v>5.822586948026573E-2</v>
      </c>
      <c r="J42" s="21">
        <f t="shared" ref="J42:J45" si="33">B42+D42+F42+H42</f>
        <v>7177</v>
      </c>
      <c r="K42" s="55">
        <f t="shared" si="31"/>
        <v>0.34753764950849836</v>
      </c>
    </row>
    <row r="43" spans="1:11" x14ac:dyDescent="0.2">
      <c r="A43" s="6" t="s">
        <v>25</v>
      </c>
      <c r="B43" s="13">
        <v>218</v>
      </c>
      <c r="C43" s="54">
        <f t="shared" si="32"/>
        <v>4.5134575569358175E-2</v>
      </c>
      <c r="D43" s="13">
        <v>753</v>
      </c>
      <c r="E43" s="54">
        <f t="shared" si="28"/>
        <v>7.0684314277668261E-2</v>
      </c>
      <c r="F43" s="13">
        <v>1623</v>
      </c>
      <c r="G43" s="54">
        <f t="shared" si="29"/>
        <v>0.62207742430049828</v>
      </c>
      <c r="H43" s="13">
        <v>558</v>
      </c>
      <c r="I43" s="54">
        <f t="shared" si="30"/>
        <v>0.21805392731535755</v>
      </c>
      <c r="J43" s="21">
        <f t="shared" si="33"/>
        <v>3152</v>
      </c>
      <c r="K43" s="55">
        <f t="shared" si="31"/>
        <v>0.15263183380950074</v>
      </c>
    </row>
    <row r="44" spans="1:11" x14ac:dyDescent="0.2">
      <c r="A44" s="6" t="s">
        <v>26</v>
      </c>
      <c r="B44" s="13">
        <v>191</v>
      </c>
      <c r="C44" s="54">
        <f t="shared" si="32"/>
        <v>3.9544513457556933E-2</v>
      </c>
      <c r="D44" s="13">
        <v>251</v>
      </c>
      <c r="E44" s="54">
        <f t="shared" si="28"/>
        <v>2.3561438092556088E-2</v>
      </c>
      <c r="F44" s="13">
        <v>58</v>
      </c>
      <c r="G44" s="54">
        <f t="shared" si="29"/>
        <v>2.2230739747029514E-2</v>
      </c>
      <c r="H44" s="13">
        <v>1070</v>
      </c>
      <c r="I44" s="54">
        <f t="shared" si="30"/>
        <v>0.41813208284486125</v>
      </c>
      <c r="J44" s="21">
        <f t="shared" si="33"/>
        <v>1570</v>
      </c>
      <c r="K44" s="55">
        <f t="shared" si="31"/>
        <v>7.602537407389473E-2</v>
      </c>
    </row>
    <row r="45" spans="1:11" x14ac:dyDescent="0.2">
      <c r="A45" s="16" t="s">
        <v>8</v>
      </c>
      <c r="B45" s="31">
        <f>SUM(B41:B44)</f>
        <v>4830</v>
      </c>
      <c r="C45" s="56"/>
      <c r="D45" s="31">
        <f>SUM(D41:D44)</f>
        <v>10653</v>
      </c>
      <c r="E45" s="56"/>
      <c r="F45" s="31">
        <f>SUM(F41:F44)</f>
        <v>2609</v>
      </c>
      <c r="G45" s="56"/>
      <c r="H45" s="31">
        <f>SUM(H41:H44)</f>
        <v>2559</v>
      </c>
      <c r="I45" s="56"/>
      <c r="J45" s="33">
        <f t="shared" si="33"/>
        <v>20651</v>
      </c>
      <c r="K45" s="18"/>
    </row>
    <row r="46" spans="1:11" x14ac:dyDescent="0.2">
      <c r="A46" s="58" t="s">
        <v>55</v>
      </c>
      <c r="B46" s="35"/>
      <c r="D46" s="35"/>
      <c r="F46" s="35"/>
      <c r="H46" s="35"/>
      <c r="J46" s="35"/>
    </row>
    <row r="48" spans="1:11" x14ac:dyDescent="0.2">
      <c r="A48" s="57" t="s">
        <v>67</v>
      </c>
    </row>
    <row r="49" spans="1:11" ht="14.45" customHeight="1" x14ac:dyDescent="0.2">
      <c r="A49" s="80" t="s">
        <v>35</v>
      </c>
      <c r="B49" s="75" t="s">
        <v>27</v>
      </c>
      <c r="C49" s="75"/>
      <c r="D49" s="75"/>
      <c r="E49" s="75"/>
      <c r="F49" s="75"/>
      <c r="G49" s="75"/>
      <c r="H49" s="75"/>
      <c r="I49" s="75"/>
      <c r="J49" s="75"/>
      <c r="K49" s="75"/>
    </row>
    <row r="50" spans="1:11" x14ac:dyDescent="0.2">
      <c r="A50" s="81"/>
      <c r="B50" s="73" t="s">
        <v>23</v>
      </c>
      <c r="C50" s="74"/>
      <c r="D50" s="73" t="s">
        <v>24</v>
      </c>
      <c r="E50" s="74"/>
      <c r="F50" s="73" t="s">
        <v>25</v>
      </c>
      <c r="G50" s="74"/>
      <c r="H50" s="73" t="s">
        <v>26</v>
      </c>
      <c r="I50" s="74"/>
      <c r="J50" s="79" t="s">
        <v>8</v>
      </c>
      <c r="K50" s="79"/>
    </row>
    <row r="51" spans="1:11" x14ac:dyDescent="0.2">
      <c r="A51" s="82"/>
      <c r="B51" s="25" t="s">
        <v>6</v>
      </c>
      <c r="C51" s="26" t="s">
        <v>7</v>
      </c>
      <c r="D51" s="25" t="s">
        <v>6</v>
      </c>
      <c r="E51" s="26" t="s">
        <v>7</v>
      </c>
      <c r="F51" s="25" t="s">
        <v>6</v>
      </c>
      <c r="G51" s="26" t="s">
        <v>7</v>
      </c>
      <c r="H51" s="25" t="s">
        <v>6</v>
      </c>
      <c r="I51" s="26" t="s">
        <v>7</v>
      </c>
      <c r="J51" s="27" t="s">
        <v>6</v>
      </c>
      <c r="K51" s="27" t="s">
        <v>7</v>
      </c>
    </row>
    <row r="52" spans="1:11" x14ac:dyDescent="0.2">
      <c r="A52" s="6" t="s">
        <v>23</v>
      </c>
      <c r="B52" s="13">
        <v>1127</v>
      </c>
      <c r="C52" s="54">
        <f>B52/B$56</f>
        <v>0.83729569093610701</v>
      </c>
      <c r="D52" s="13">
        <v>447</v>
      </c>
      <c r="E52" s="54">
        <f t="shared" ref="E52:E55" si="34">D52/D$56</f>
        <v>0.3827054794520548</v>
      </c>
      <c r="F52" s="13">
        <v>35</v>
      </c>
      <c r="G52" s="54">
        <f t="shared" ref="G52:G55" si="35">F52/F$56</f>
        <v>7.4626865671641784E-2</v>
      </c>
      <c r="H52" s="13">
        <v>185</v>
      </c>
      <c r="I52" s="54">
        <f t="shared" ref="I52:I55" si="36">H52/H$56</f>
        <v>0.22262334536702769</v>
      </c>
      <c r="J52" s="21">
        <f>B52+D52+F52+H52</f>
        <v>1794</v>
      </c>
      <c r="K52" s="55">
        <f t="shared" ref="K52:K55" si="37">J52/J$56</f>
        <v>0.47037231253277401</v>
      </c>
    </row>
    <row r="53" spans="1:11" x14ac:dyDescent="0.2">
      <c r="A53" s="6" t="s">
        <v>24</v>
      </c>
      <c r="B53" s="13">
        <v>10</v>
      </c>
      <c r="C53" s="54">
        <f t="shared" ref="C53:C55" si="38">B53/B$56</f>
        <v>7.429420505200594E-3</v>
      </c>
      <c r="D53" s="13">
        <v>506</v>
      </c>
      <c r="E53" s="54">
        <f t="shared" si="34"/>
        <v>0.43321917808219179</v>
      </c>
      <c r="F53" s="13">
        <v>14</v>
      </c>
      <c r="G53" s="54">
        <f t="shared" si="35"/>
        <v>2.9850746268656716E-2</v>
      </c>
      <c r="H53" s="13">
        <v>15</v>
      </c>
      <c r="I53" s="54">
        <f t="shared" si="36"/>
        <v>1.8050541516245487E-2</v>
      </c>
      <c r="J53" s="21">
        <f t="shared" ref="J53:J56" si="39">B53+D53+F53+H53</f>
        <v>545</v>
      </c>
      <c r="K53" s="55">
        <f t="shared" si="37"/>
        <v>0.14289459884635553</v>
      </c>
    </row>
    <row r="54" spans="1:11" x14ac:dyDescent="0.2">
      <c r="A54" s="6" t="s">
        <v>25</v>
      </c>
      <c r="B54" s="13">
        <v>128</v>
      </c>
      <c r="C54" s="54">
        <f t="shared" si="38"/>
        <v>9.5096582466567603E-2</v>
      </c>
      <c r="D54" s="13">
        <v>165</v>
      </c>
      <c r="E54" s="54">
        <f t="shared" si="34"/>
        <v>0.14126712328767124</v>
      </c>
      <c r="F54" s="13">
        <v>407</v>
      </c>
      <c r="G54" s="54">
        <f t="shared" si="35"/>
        <v>0.86780383795309168</v>
      </c>
      <c r="H54" s="13">
        <v>375</v>
      </c>
      <c r="I54" s="54">
        <f t="shared" si="36"/>
        <v>0.45126353790613716</v>
      </c>
      <c r="J54" s="21">
        <f t="shared" si="39"/>
        <v>1075</v>
      </c>
      <c r="K54" s="55">
        <f t="shared" si="37"/>
        <v>0.2818563188253802</v>
      </c>
    </row>
    <row r="55" spans="1:11" x14ac:dyDescent="0.2">
      <c r="A55" s="6" t="s">
        <v>26</v>
      </c>
      <c r="B55" s="13">
        <v>81</v>
      </c>
      <c r="C55" s="54">
        <f t="shared" si="38"/>
        <v>6.0178306092124816E-2</v>
      </c>
      <c r="D55" s="13">
        <v>50</v>
      </c>
      <c r="E55" s="54">
        <f t="shared" si="34"/>
        <v>4.2808219178082189E-2</v>
      </c>
      <c r="F55" s="13">
        <v>13</v>
      </c>
      <c r="G55" s="54">
        <f t="shared" si="35"/>
        <v>2.7718550106609809E-2</v>
      </c>
      <c r="H55" s="13">
        <v>256</v>
      </c>
      <c r="I55" s="54">
        <f t="shared" si="36"/>
        <v>0.30806257521058966</v>
      </c>
      <c r="J55" s="21">
        <f t="shared" si="39"/>
        <v>400</v>
      </c>
      <c r="K55" s="55">
        <f t="shared" si="37"/>
        <v>0.10487676979549029</v>
      </c>
    </row>
    <row r="56" spans="1:11" x14ac:dyDescent="0.2">
      <c r="A56" s="16" t="s">
        <v>8</v>
      </c>
      <c r="B56" s="31">
        <f>SUM(B52:B55)</f>
        <v>1346</v>
      </c>
      <c r="C56" s="56"/>
      <c r="D56" s="31">
        <f>SUM(D52:D55)</f>
        <v>1168</v>
      </c>
      <c r="E56" s="56"/>
      <c r="F56" s="31">
        <f>SUM(F52:F55)</f>
        <v>469</v>
      </c>
      <c r="G56" s="56"/>
      <c r="H56" s="31">
        <f>SUM(H52:H55)</f>
        <v>831</v>
      </c>
      <c r="I56" s="56"/>
      <c r="J56" s="33">
        <f t="shared" si="39"/>
        <v>3814</v>
      </c>
      <c r="K56" s="18"/>
    </row>
    <row r="57" spans="1:11" x14ac:dyDescent="0.2">
      <c r="A57" s="58" t="s">
        <v>55</v>
      </c>
      <c r="B57" s="35"/>
      <c r="D57" s="35"/>
      <c r="F57" s="35"/>
      <c r="H57" s="35"/>
      <c r="J57" s="35"/>
    </row>
    <row r="59" spans="1:11" ht="42" customHeight="1" x14ac:dyDescent="0.2">
      <c r="A59" s="77" t="s">
        <v>68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</row>
  </sheetData>
  <mergeCells count="36">
    <mergeCell ref="A5:A7"/>
    <mergeCell ref="A16:A18"/>
    <mergeCell ref="A27:A29"/>
    <mergeCell ref="A38:A40"/>
    <mergeCell ref="A49:A51"/>
    <mergeCell ref="A59:K59"/>
    <mergeCell ref="B38:K38"/>
    <mergeCell ref="B39:C39"/>
    <mergeCell ref="D39:E39"/>
    <mergeCell ref="F39:G39"/>
    <mergeCell ref="H39:I39"/>
    <mergeCell ref="J39:K39"/>
    <mergeCell ref="B49:K49"/>
    <mergeCell ref="B50:C50"/>
    <mergeCell ref="D50:E50"/>
    <mergeCell ref="F50:G50"/>
    <mergeCell ref="H50:I50"/>
    <mergeCell ref="J50:K50"/>
    <mergeCell ref="B5:K5"/>
    <mergeCell ref="B6:C6"/>
    <mergeCell ref="D6:E6"/>
    <mergeCell ref="F6:G6"/>
    <mergeCell ref="H6:I6"/>
    <mergeCell ref="J6:K6"/>
    <mergeCell ref="B16:K16"/>
    <mergeCell ref="B17:C17"/>
    <mergeCell ref="D17:E17"/>
    <mergeCell ref="F17:G17"/>
    <mergeCell ref="H17:I17"/>
    <mergeCell ref="J17:K17"/>
    <mergeCell ref="B27:K27"/>
    <mergeCell ref="B28:C28"/>
    <mergeCell ref="D28:E28"/>
    <mergeCell ref="F28:G28"/>
    <mergeCell ref="H28:I28"/>
    <mergeCell ref="J28:K2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C1A11-9669-4E5F-9B7E-3825842C65B6}">
  <sheetPr>
    <pageSetUpPr fitToPage="1"/>
  </sheetPr>
  <dimension ref="A1:K59"/>
  <sheetViews>
    <sheetView workbookViewId="0"/>
  </sheetViews>
  <sheetFormatPr defaultColWidth="8.85546875" defaultRowHeight="12.75" x14ac:dyDescent="0.2"/>
  <cols>
    <col min="1" max="1" width="21.7109375" style="2" customWidth="1"/>
    <col min="2" max="3" width="8.85546875" style="2"/>
    <col min="4" max="7" width="11.42578125" style="2" customWidth="1"/>
    <col min="8" max="16384" width="8.85546875" style="2"/>
  </cols>
  <sheetData>
    <row r="1" spans="1:11" x14ac:dyDescent="0.2">
      <c r="A1" s="1" t="s">
        <v>69</v>
      </c>
    </row>
    <row r="3" spans="1:11" x14ac:dyDescent="0.2">
      <c r="A3" s="1" t="s">
        <v>31</v>
      </c>
    </row>
    <row r="5" spans="1:11" x14ac:dyDescent="0.2">
      <c r="A5" s="80" t="s">
        <v>36</v>
      </c>
      <c r="B5" s="75" t="s">
        <v>35</v>
      </c>
      <c r="C5" s="75"/>
      <c r="D5" s="75"/>
      <c r="E5" s="75"/>
      <c r="F5" s="75"/>
      <c r="G5" s="75"/>
      <c r="H5" s="75"/>
      <c r="I5" s="75"/>
      <c r="J5" s="75"/>
      <c r="K5" s="75"/>
    </row>
    <row r="6" spans="1:11" x14ac:dyDescent="0.2">
      <c r="A6" s="81"/>
      <c r="B6" s="73" t="s">
        <v>23</v>
      </c>
      <c r="C6" s="74"/>
      <c r="D6" s="73" t="s">
        <v>24</v>
      </c>
      <c r="E6" s="74"/>
      <c r="F6" s="73" t="s">
        <v>25</v>
      </c>
      <c r="G6" s="74"/>
      <c r="H6" s="73" t="s">
        <v>26</v>
      </c>
      <c r="I6" s="74"/>
      <c r="J6" s="79" t="s">
        <v>8</v>
      </c>
      <c r="K6" s="79"/>
    </row>
    <row r="7" spans="1:11" x14ac:dyDescent="0.2">
      <c r="A7" s="82"/>
      <c r="B7" s="25" t="s">
        <v>6</v>
      </c>
      <c r="C7" s="26" t="s">
        <v>7</v>
      </c>
      <c r="D7" s="25" t="s">
        <v>6</v>
      </c>
      <c r="E7" s="26" t="s">
        <v>7</v>
      </c>
      <c r="F7" s="25" t="s">
        <v>6</v>
      </c>
      <c r="G7" s="26" t="s">
        <v>7</v>
      </c>
      <c r="H7" s="25" t="s">
        <v>6</v>
      </c>
      <c r="I7" s="26" t="s">
        <v>7</v>
      </c>
      <c r="J7" s="27" t="s">
        <v>6</v>
      </c>
      <c r="K7" s="27" t="s">
        <v>7</v>
      </c>
    </row>
    <row r="8" spans="1:11" x14ac:dyDescent="0.2">
      <c r="A8" s="6" t="s">
        <v>23</v>
      </c>
      <c r="B8" s="13">
        <v>7478</v>
      </c>
      <c r="C8" s="54">
        <f>B8/B$12</f>
        <v>0.91184001950981586</v>
      </c>
      <c r="D8" s="13">
        <v>5133</v>
      </c>
      <c r="E8" s="54">
        <f>D8/D$12</f>
        <v>0.33803095159697072</v>
      </c>
      <c r="F8" s="13">
        <v>670</v>
      </c>
      <c r="G8" s="54">
        <f>F8/F$12</f>
        <v>0.1558501977204001</v>
      </c>
      <c r="H8" s="13">
        <v>749</v>
      </c>
      <c r="I8" s="54">
        <f>H8/H$12</f>
        <v>0.41634241245136189</v>
      </c>
      <c r="J8" s="21">
        <f>B8+D8+F8+H8</f>
        <v>14030</v>
      </c>
      <c r="K8" s="55">
        <f>J8/J$12</f>
        <v>0.47585130918464252</v>
      </c>
    </row>
    <row r="9" spans="1:11" x14ac:dyDescent="0.2">
      <c r="A9" s="6" t="s">
        <v>24</v>
      </c>
      <c r="B9" s="13">
        <v>142</v>
      </c>
      <c r="C9" s="54">
        <f t="shared" ref="C9:C11" si="0">B9/B$12</f>
        <v>1.7314961590049995E-2</v>
      </c>
      <c r="D9" s="13">
        <v>9275</v>
      </c>
      <c r="E9" s="54">
        <f t="shared" ref="E9:G11" si="1">D9/D$12</f>
        <v>0.61080013170892333</v>
      </c>
      <c r="F9" s="13">
        <v>821</v>
      </c>
      <c r="G9" s="54">
        <f t="shared" si="1"/>
        <v>0.190974645266341</v>
      </c>
      <c r="H9" s="13">
        <v>130</v>
      </c>
      <c r="I9" s="54">
        <f t="shared" ref="I9:K11" si="2">H9/H$12</f>
        <v>7.2262367982212333E-2</v>
      </c>
      <c r="J9" s="21">
        <f t="shared" ref="J9:J12" si="3">B9+D9+F9+H9</f>
        <v>10368</v>
      </c>
      <c r="K9" s="55">
        <f t="shared" si="2"/>
        <v>0.35164835164835168</v>
      </c>
    </row>
    <row r="10" spans="1:11" x14ac:dyDescent="0.2">
      <c r="A10" s="6" t="s">
        <v>25</v>
      </c>
      <c r="B10" s="13">
        <v>346</v>
      </c>
      <c r="C10" s="54">
        <f t="shared" si="0"/>
        <v>4.2189976832093648E-2</v>
      </c>
      <c r="D10" s="13">
        <v>590</v>
      </c>
      <c r="E10" s="54">
        <f t="shared" si="1"/>
        <v>3.8854132367467896E-2</v>
      </c>
      <c r="F10" s="13">
        <v>2732</v>
      </c>
      <c r="G10" s="54">
        <f t="shared" si="1"/>
        <v>0.6354966271225867</v>
      </c>
      <c r="H10" s="13">
        <v>80</v>
      </c>
      <c r="I10" s="54">
        <f t="shared" si="2"/>
        <v>4.4469149527515288E-2</v>
      </c>
      <c r="J10" s="21">
        <f t="shared" si="3"/>
        <v>3748</v>
      </c>
      <c r="K10" s="55">
        <f t="shared" si="2"/>
        <v>0.12711979378646046</v>
      </c>
    </row>
    <row r="11" spans="1:11" x14ac:dyDescent="0.2">
      <c r="A11" s="6" t="s">
        <v>26</v>
      </c>
      <c r="B11" s="13">
        <v>235</v>
      </c>
      <c r="C11" s="54">
        <f t="shared" si="0"/>
        <v>2.8655042068040482E-2</v>
      </c>
      <c r="D11" s="13">
        <v>187</v>
      </c>
      <c r="E11" s="54">
        <f t="shared" si="1"/>
        <v>1.231478432663813E-2</v>
      </c>
      <c r="F11" s="13">
        <v>76</v>
      </c>
      <c r="G11" s="54">
        <f t="shared" si="1"/>
        <v>1.767852989067225E-2</v>
      </c>
      <c r="H11" s="13">
        <v>840</v>
      </c>
      <c r="I11" s="54">
        <f t="shared" si="2"/>
        <v>0.46692607003891051</v>
      </c>
      <c r="J11" s="21">
        <f t="shared" si="3"/>
        <v>1338</v>
      </c>
      <c r="K11" s="55">
        <f t="shared" si="2"/>
        <v>4.5380545380545381E-2</v>
      </c>
    </row>
    <row r="12" spans="1:11" x14ac:dyDescent="0.2">
      <c r="A12" s="16" t="s">
        <v>8</v>
      </c>
      <c r="B12" s="31">
        <f>SUM(B8:B11)</f>
        <v>8201</v>
      </c>
      <c r="C12" s="56"/>
      <c r="D12" s="31">
        <f>SUM(D8:D11)</f>
        <v>15185</v>
      </c>
      <c r="E12" s="56"/>
      <c r="F12" s="31">
        <f>SUM(F8:F11)</f>
        <v>4299</v>
      </c>
      <c r="G12" s="56"/>
      <c r="H12" s="31">
        <f>SUM(H8:H11)</f>
        <v>1799</v>
      </c>
      <c r="I12" s="56"/>
      <c r="J12" s="33">
        <f t="shared" si="3"/>
        <v>29484</v>
      </c>
      <c r="K12" s="18"/>
    </row>
    <row r="13" spans="1:11" x14ac:dyDescent="0.2">
      <c r="A13" s="58" t="s">
        <v>55</v>
      </c>
      <c r="B13" s="35"/>
      <c r="D13" s="35"/>
      <c r="F13" s="35"/>
      <c r="H13" s="35"/>
      <c r="J13" s="35"/>
    </row>
    <row r="15" spans="1:11" x14ac:dyDescent="0.2">
      <c r="A15" s="57" t="s">
        <v>32</v>
      </c>
    </row>
    <row r="16" spans="1:11" ht="14.45" customHeight="1" x14ac:dyDescent="0.2">
      <c r="A16" s="80" t="s">
        <v>36</v>
      </c>
      <c r="B16" s="75" t="s">
        <v>35</v>
      </c>
      <c r="C16" s="75"/>
      <c r="D16" s="75"/>
      <c r="E16" s="75"/>
      <c r="F16" s="75"/>
      <c r="G16" s="75"/>
      <c r="H16" s="75"/>
      <c r="I16" s="75"/>
      <c r="J16" s="75"/>
      <c r="K16" s="75"/>
    </row>
    <row r="17" spans="1:11" x14ac:dyDescent="0.2">
      <c r="A17" s="81"/>
      <c r="B17" s="73" t="s">
        <v>23</v>
      </c>
      <c r="C17" s="74"/>
      <c r="D17" s="73" t="s">
        <v>24</v>
      </c>
      <c r="E17" s="74"/>
      <c r="F17" s="73" t="s">
        <v>25</v>
      </c>
      <c r="G17" s="74"/>
      <c r="H17" s="73" t="s">
        <v>26</v>
      </c>
      <c r="I17" s="74"/>
      <c r="J17" s="79" t="s">
        <v>8</v>
      </c>
      <c r="K17" s="79"/>
    </row>
    <row r="18" spans="1:11" x14ac:dyDescent="0.2">
      <c r="A18" s="82"/>
      <c r="B18" s="25" t="s">
        <v>6</v>
      </c>
      <c r="C18" s="26" t="s">
        <v>7</v>
      </c>
      <c r="D18" s="25" t="s">
        <v>6</v>
      </c>
      <c r="E18" s="26" t="s">
        <v>7</v>
      </c>
      <c r="F18" s="25" t="s">
        <v>6</v>
      </c>
      <c r="G18" s="26" t="s">
        <v>7</v>
      </c>
      <c r="H18" s="25" t="s">
        <v>6</v>
      </c>
      <c r="I18" s="26" t="s">
        <v>7</v>
      </c>
      <c r="J18" s="27" t="s">
        <v>6</v>
      </c>
      <c r="K18" s="27" t="s">
        <v>7</v>
      </c>
    </row>
    <row r="19" spans="1:11" x14ac:dyDescent="0.2">
      <c r="A19" s="6" t="s">
        <v>23</v>
      </c>
      <c r="B19" s="13">
        <v>1078</v>
      </c>
      <c r="C19" s="54">
        <f>B19/B$23</f>
        <v>0.8617106314948042</v>
      </c>
      <c r="D19" s="13">
        <v>1466</v>
      </c>
      <c r="E19" s="54">
        <f t="shared" ref="E19:G22" si="4">D19/D$23</f>
        <v>0.20245822400220964</v>
      </c>
      <c r="F19" s="13">
        <v>159</v>
      </c>
      <c r="G19" s="54">
        <f t="shared" si="4"/>
        <v>0.10069664344521849</v>
      </c>
      <c r="H19" s="13">
        <v>138</v>
      </c>
      <c r="I19" s="54">
        <f t="shared" ref="I19:I22" si="5">H19/H$23</f>
        <v>0.32701421800947866</v>
      </c>
      <c r="J19" s="21">
        <f>B19+D19+F19+H19</f>
        <v>2841</v>
      </c>
      <c r="K19" s="55">
        <f t="shared" ref="K19:K22" si="6">J19/J$23</f>
        <v>0.27075192985800056</v>
      </c>
    </row>
    <row r="20" spans="1:11" x14ac:dyDescent="0.2">
      <c r="A20" s="6" t="s">
        <v>24</v>
      </c>
      <c r="B20" s="13">
        <v>74</v>
      </c>
      <c r="C20" s="54">
        <f t="shared" ref="C20:C22" si="7">B20/B$23</f>
        <v>5.9152677857713831E-2</v>
      </c>
      <c r="D20" s="13">
        <v>5449</v>
      </c>
      <c r="E20" s="54">
        <f t="shared" si="4"/>
        <v>0.75252037011462503</v>
      </c>
      <c r="F20" s="13">
        <v>572</v>
      </c>
      <c r="G20" s="54">
        <f t="shared" si="4"/>
        <v>0.36225459151361622</v>
      </c>
      <c r="H20" s="13">
        <v>69</v>
      </c>
      <c r="I20" s="54">
        <f t="shared" si="5"/>
        <v>0.16350710900473933</v>
      </c>
      <c r="J20" s="21">
        <f t="shared" ref="J20:J23" si="8">B20+D20+F20+H20</f>
        <v>6164</v>
      </c>
      <c r="K20" s="55">
        <f t="shared" si="6"/>
        <v>0.58743924521109314</v>
      </c>
    </row>
    <row r="21" spans="1:11" x14ac:dyDescent="0.2">
      <c r="A21" s="6" t="s">
        <v>25</v>
      </c>
      <c r="B21" s="13">
        <v>54</v>
      </c>
      <c r="C21" s="54">
        <f t="shared" si="7"/>
        <v>4.3165467625899283E-2</v>
      </c>
      <c r="D21" s="13">
        <v>271</v>
      </c>
      <c r="E21" s="54">
        <f t="shared" si="4"/>
        <v>3.742576992128159E-2</v>
      </c>
      <c r="F21" s="13">
        <v>825</v>
      </c>
      <c r="G21" s="54">
        <f t="shared" si="4"/>
        <v>0.52248258391386959</v>
      </c>
      <c r="H21" s="13">
        <v>12</v>
      </c>
      <c r="I21" s="54">
        <f t="shared" si="5"/>
        <v>2.843601895734597E-2</v>
      </c>
      <c r="J21" s="21">
        <f t="shared" si="8"/>
        <v>1162</v>
      </c>
      <c r="K21" s="55">
        <f t="shared" si="6"/>
        <v>0.11074049366244162</v>
      </c>
    </row>
    <row r="22" spans="1:11" x14ac:dyDescent="0.2">
      <c r="A22" s="6" t="s">
        <v>26</v>
      </c>
      <c r="B22" s="13">
        <v>45</v>
      </c>
      <c r="C22" s="54">
        <f t="shared" si="7"/>
        <v>3.5971223021582732E-2</v>
      </c>
      <c r="D22" s="13">
        <v>55</v>
      </c>
      <c r="E22" s="54">
        <f t="shared" si="4"/>
        <v>7.5956359618837175E-3</v>
      </c>
      <c r="F22" s="13">
        <v>23</v>
      </c>
      <c r="G22" s="54">
        <f t="shared" si="4"/>
        <v>1.4566181127295756E-2</v>
      </c>
      <c r="H22" s="13">
        <v>203</v>
      </c>
      <c r="I22" s="54">
        <f t="shared" si="5"/>
        <v>0.48104265402843605</v>
      </c>
      <c r="J22" s="21">
        <f t="shared" si="8"/>
        <v>326</v>
      </c>
      <c r="K22" s="55">
        <f t="shared" si="6"/>
        <v>3.1068331268464689E-2</v>
      </c>
    </row>
    <row r="23" spans="1:11" x14ac:dyDescent="0.2">
      <c r="A23" s="16" t="s">
        <v>8</v>
      </c>
      <c r="B23" s="31">
        <f>SUM(B19:B22)</f>
        <v>1251</v>
      </c>
      <c r="C23" s="56"/>
      <c r="D23" s="31">
        <f>SUM(D19:D22)</f>
        <v>7241</v>
      </c>
      <c r="E23" s="56"/>
      <c r="F23" s="31">
        <f>SUM(F19:F22)</f>
        <v>1579</v>
      </c>
      <c r="G23" s="56"/>
      <c r="H23" s="31">
        <f>SUM(H19:H22)</f>
        <v>422</v>
      </c>
      <c r="I23" s="56"/>
      <c r="J23" s="33">
        <f t="shared" si="8"/>
        <v>10493</v>
      </c>
      <c r="K23" s="18"/>
    </row>
    <row r="24" spans="1:11" x14ac:dyDescent="0.2">
      <c r="A24" s="58" t="s">
        <v>55</v>
      </c>
      <c r="B24" s="35"/>
      <c r="D24" s="35"/>
      <c r="F24" s="35"/>
      <c r="H24" s="35"/>
      <c r="J24" s="35"/>
    </row>
    <row r="26" spans="1:11" x14ac:dyDescent="0.2">
      <c r="A26" s="57" t="s">
        <v>33</v>
      </c>
    </row>
    <row r="27" spans="1:11" ht="14.45" customHeight="1" x14ac:dyDescent="0.2">
      <c r="A27" s="80" t="s">
        <v>36</v>
      </c>
      <c r="B27" s="75" t="s">
        <v>35</v>
      </c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2">
      <c r="A28" s="81"/>
      <c r="B28" s="73" t="s">
        <v>23</v>
      </c>
      <c r="C28" s="74"/>
      <c r="D28" s="73" t="s">
        <v>24</v>
      </c>
      <c r="E28" s="74"/>
      <c r="F28" s="73" t="s">
        <v>25</v>
      </c>
      <c r="G28" s="74"/>
      <c r="H28" s="73" t="s">
        <v>26</v>
      </c>
      <c r="I28" s="74"/>
      <c r="J28" s="79" t="s">
        <v>8</v>
      </c>
      <c r="K28" s="79"/>
    </row>
    <row r="29" spans="1:11" x14ac:dyDescent="0.2">
      <c r="A29" s="82"/>
      <c r="B29" s="25" t="s">
        <v>6</v>
      </c>
      <c r="C29" s="26" t="s">
        <v>7</v>
      </c>
      <c r="D29" s="25" t="s">
        <v>6</v>
      </c>
      <c r="E29" s="26" t="s">
        <v>7</v>
      </c>
      <c r="F29" s="25" t="s">
        <v>6</v>
      </c>
      <c r="G29" s="26" t="s">
        <v>7</v>
      </c>
      <c r="H29" s="25" t="s">
        <v>6</v>
      </c>
      <c r="I29" s="26" t="s">
        <v>7</v>
      </c>
      <c r="J29" s="27" t="s">
        <v>6</v>
      </c>
      <c r="K29" s="27" t="s">
        <v>7</v>
      </c>
    </row>
    <row r="30" spans="1:11" x14ac:dyDescent="0.2">
      <c r="A30" s="6" t="s">
        <v>23</v>
      </c>
      <c r="B30" s="13">
        <v>6400</v>
      </c>
      <c r="C30" s="54">
        <f>B30/B$34</f>
        <v>0.92086330935251803</v>
      </c>
      <c r="D30" s="13">
        <v>3667</v>
      </c>
      <c r="E30" s="54">
        <f>D30/D$34</f>
        <v>0.46160624370594161</v>
      </c>
      <c r="F30" s="13">
        <v>511</v>
      </c>
      <c r="G30" s="54">
        <f>F30/F$34</f>
        <v>0.18786764705882353</v>
      </c>
      <c r="H30" s="13">
        <v>611</v>
      </c>
      <c r="I30" s="54">
        <f>H30/H$34</f>
        <v>0.44371822803195354</v>
      </c>
      <c r="J30" s="21">
        <f>B30+D30+F30+H30</f>
        <v>11189</v>
      </c>
      <c r="K30" s="55">
        <f>J30/J$34</f>
        <v>0.58917381917750511</v>
      </c>
    </row>
    <row r="31" spans="1:11" x14ac:dyDescent="0.2">
      <c r="A31" s="6" t="s">
        <v>24</v>
      </c>
      <c r="B31" s="13">
        <v>68</v>
      </c>
      <c r="C31" s="54">
        <f t="shared" ref="C31:E33" si="9">B31/B$34</f>
        <v>9.7841726618705036E-3</v>
      </c>
      <c r="D31" s="13">
        <v>3826</v>
      </c>
      <c r="E31" s="54">
        <f t="shared" si="9"/>
        <v>0.48162134944612284</v>
      </c>
      <c r="F31" s="13">
        <v>249</v>
      </c>
      <c r="G31" s="54">
        <f t="shared" ref="G31:G33" si="10">F31/F$34</f>
        <v>9.1544117647058817E-2</v>
      </c>
      <c r="H31" s="13">
        <v>61</v>
      </c>
      <c r="I31" s="54">
        <f t="shared" ref="I31:I33" si="11">H31/H$34</f>
        <v>4.4299201161946258E-2</v>
      </c>
      <c r="J31" s="21">
        <f t="shared" ref="J31:J34" si="12">B31+D31+F31+H31</f>
        <v>4204</v>
      </c>
      <c r="K31" s="55">
        <f t="shared" ref="K31:K33" si="13">J31/J$34</f>
        <v>0.22136801642883472</v>
      </c>
    </row>
    <row r="32" spans="1:11" x14ac:dyDescent="0.2">
      <c r="A32" s="6" t="s">
        <v>25</v>
      </c>
      <c r="B32" s="13">
        <v>292</v>
      </c>
      <c r="C32" s="54">
        <f t="shared" si="9"/>
        <v>4.2014388489208632E-2</v>
      </c>
      <c r="D32" s="13">
        <v>319</v>
      </c>
      <c r="E32" s="54">
        <f t="shared" si="9"/>
        <v>4.0156092648539782E-2</v>
      </c>
      <c r="F32" s="13">
        <v>1907</v>
      </c>
      <c r="G32" s="54">
        <f t="shared" si="10"/>
        <v>0.70110294117647054</v>
      </c>
      <c r="H32" s="13">
        <v>68</v>
      </c>
      <c r="I32" s="54">
        <f t="shared" si="11"/>
        <v>4.9382716049382713E-2</v>
      </c>
      <c r="J32" s="21">
        <f t="shared" si="12"/>
        <v>2586</v>
      </c>
      <c r="K32" s="55">
        <f t="shared" si="13"/>
        <v>0.13616976462534885</v>
      </c>
    </row>
    <row r="33" spans="1:11" x14ac:dyDescent="0.2">
      <c r="A33" s="6" t="s">
        <v>26</v>
      </c>
      <c r="B33" s="13">
        <v>190</v>
      </c>
      <c r="C33" s="54">
        <f t="shared" si="9"/>
        <v>2.7338129496402876E-2</v>
      </c>
      <c r="D33" s="13">
        <v>132</v>
      </c>
      <c r="E33" s="54">
        <f t="shared" si="9"/>
        <v>1.6616314199395771E-2</v>
      </c>
      <c r="F33" s="13">
        <v>53</v>
      </c>
      <c r="G33" s="54">
        <f t="shared" si="10"/>
        <v>1.9485294117647059E-2</v>
      </c>
      <c r="H33" s="13">
        <v>637</v>
      </c>
      <c r="I33" s="54">
        <f t="shared" si="11"/>
        <v>0.4625998547567175</v>
      </c>
      <c r="J33" s="21">
        <f t="shared" si="12"/>
        <v>1012</v>
      </c>
      <c r="K33" s="55">
        <f t="shared" si="13"/>
        <v>5.3288399768311304E-2</v>
      </c>
    </row>
    <row r="34" spans="1:11" x14ac:dyDescent="0.2">
      <c r="A34" s="16" t="s">
        <v>8</v>
      </c>
      <c r="B34" s="31">
        <f>SUM(B30:B33)</f>
        <v>6950</v>
      </c>
      <c r="C34" s="56"/>
      <c r="D34" s="31">
        <f>SUM(D30:D33)</f>
        <v>7944</v>
      </c>
      <c r="E34" s="56"/>
      <c r="F34" s="31">
        <f>SUM(F30:F33)</f>
        <v>2720</v>
      </c>
      <c r="G34" s="56"/>
      <c r="H34" s="31">
        <f>SUM(H30:H33)</f>
        <v>1377</v>
      </c>
      <c r="I34" s="56"/>
      <c r="J34" s="33">
        <f t="shared" si="12"/>
        <v>18991</v>
      </c>
      <c r="K34" s="18"/>
    </row>
    <row r="35" spans="1:11" x14ac:dyDescent="0.2">
      <c r="A35" s="58" t="s">
        <v>55</v>
      </c>
      <c r="B35" s="35"/>
      <c r="D35" s="35"/>
      <c r="F35" s="35"/>
      <c r="H35" s="35"/>
      <c r="J35" s="35"/>
    </row>
    <row r="37" spans="1:11" x14ac:dyDescent="0.2">
      <c r="A37" s="57" t="s">
        <v>34</v>
      </c>
    </row>
    <row r="38" spans="1:11" ht="14.45" customHeight="1" x14ac:dyDescent="0.2">
      <c r="A38" s="80" t="s">
        <v>36</v>
      </c>
      <c r="B38" s="75" t="s">
        <v>35</v>
      </c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81"/>
      <c r="B39" s="73" t="s">
        <v>23</v>
      </c>
      <c r="C39" s="74"/>
      <c r="D39" s="73" t="s">
        <v>24</v>
      </c>
      <c r="E39" s="74"/>
      <c r="F39" s="73" t="s">
        <v>25</v>
      </c>
      <c r="G39" s="74"/>
      <c r="H39" s="73" t="s">
        <v>26</v>
      </c>
      <c r="I39" s="74"/>
      <c r="J39" s="79" t="s">
        <v>8</v>
      </c>
      <c r="K39" s="79"/>
    </row>
    <row r="40" spans="1:11" x14ac:dyDescent="0.2">
      <c r="A40" s="82"/>
      <c r="B40" s="25" t="s">
        <v>6</v>
      </c>
      <c r="C40" s="26" t="s">
        <v>7</v>
      </c>
      <c r="D40" s="25" t="s">
        <v>6</v>
      </c>
      <c r="E40" s="26" t="s">
        <v>7</v>
      </c>
      <c r="F40" s="25" t="s">
        <v>6</v>
      </c>
      <c r="G40" s="26" t="s">
        <v>7</v>
      </c>
      <c r="H40" s="25" t="s">
        <v>6</v>
      </c>
      <c r="I40" s="26" t="s">
        <v>7</v>
      </c>
      <c r="J40" s="27" t="s">
        <v>6</v>
      </c>
      <c r="K40" s="27" t="s">
        <v>7</v>
      </c>
    </row>
    <row r="41" spans="1:11" x14ac:dyDescent="0.2">
      <c r="A41" s="6" t="s">
        <v>23</v>
      </c>
      <c r="B41" s="13">
        <v>5521</v>
      </c>
      <c r="C41" s="54">
        <f>B41/B$45</f>
        <v>0.91574058716205009</v>
      </c>
      <c r="D41" s="13">
        <v>4266</v>
      </c>
      <c r="E41" s="54">
        <f t="shared" ref="E41:E44" si="14">D41/D$45</f>
        <v>0.32048681541582152</v>
      </c>
      <c r="F41" s="13">
        <v>575</v>
      </c>
      <c r="G41" s="54">
        <f t="shared" ref="G41:G44" si="15">F41/F$45</f>
        <v>0.16238350748376165</v>
      </c>
      <c r="H41" s="13">
        <v>573</v>
      </c>
      <c r="I41" s="54">
        <f t="shared" ref="I41:I44" si="16">H41/H$45</f>
        <v>0.41193386053199138</v>
      </c>
      <c r="J41" s="21">
        <f>B41+D41+F41+H41</f>
        <v>10935</v>
      </c>
      <c r="K41" s="55">
        <f t="shared" ref="K41:K44" si="17">J41/J$45</f>
        <v>0.45051911667765326</v>
      </c>
    </row>
    <row r="42" spans="1:11" x14ac:dyDescent="0.2">
      <c r="A42" s="6" t="s">
        <v>24</v>
      </c>
      <c r="B42" s="13">
        <v>136</v>
      </c>
      <c r="C42" s="54">
        <f t="shared" ref="C42:C44" si="18">B42/B$45</f>
        <v>2.2557638082600764E-2</v>
      </c>
      <c r="D42" s="13">
        <v>8426</v>
      </c>
      <c r="E42" s="54">
        <f t="shared" si="14"/>
        <v>0.63301029223950112</v>
      </c>
      <c r="F42" s="13">
        <v>797</v>
      </c>
      <c r="G42" s="54">
        <f t="shared" si="15"/>
        <v>0.22507766167749224</v>
      </c>
      <c r="H42" s="13">
        <v>117</v>
      </c>
      <c r="I42" s="54">
        <f t="shared" si="16"/>
        <v>8.4112149532710276E-2</v>
      </c>
      <c r="J42" s="21">
        <f t="shared" ref="J42:J45" si="19">B42+D42+F42+H42</f>
        <v>9476</v>
      </c>
      <c r="K42" s="55">
        <f t="shared" si="17"/>
        <v>0.39040870138431116</v>
      </c>
    </row>
    <row r="43" spans="1:11" x14ac:dyDescent="0.2">
      <c r="A43" s="6" t="s">
        <v>25</v>
      </c>
      <c r="B43" s="13">
        <v>200</v>
      </c>
      <c r="C43" s="54">
        <f t="shared" si="18"/>
        <v>3.317299718029524E-2</v>
      </c>
      <c r="D43" s="13">
        <v>467</v>
      </c>
      <c r="E43" s="54">
        <f t="shared" si="14"/>
        <v>3.5083765306889038E-2</v>
      </c>
      <c r="F43" s="13">
        <v>2116</v>
      </c>
      <c r="G43" s="54">
        <f t="shared" si="15"/>
        <v>0.5975713075402429</v>
      </c>
      <c r="H43" s="13">
        <v>55</v>
      </c>
      <c r="I43" s="54">
        <f t="shared" si="16"/>
        <v>3.9539899352983465E-2</v>
      </c>
      <c r="J43" s="21">
        <f t="shared" si="19"/>
        <v>2838</v>
      </c>
      <c r="K43" s="55">
        <f t="shared" si="17"/>
        <v>0.11692485168094924</v>
      </c>
    </row>
    <row r="44" spans="1:11" x14ac:dyDescent="0.2">
      <c r="A44" s="6" t="s">
        <v>26</v>
      </c>
      <c r="B44" s="13">
        <v>172</v>
      </c>
      <c r="C44" s="54">
        <f t="shared" si="18"/>
        <v>2.8528777575053905E-2</v>
      </c>
      <c r="D44" s="13">
        <v>152</v>
      </c>
      <c r="E44" s="54">
        <f t="shared" si="14"/>
        <v>1.1419127037788296E-2</v>
      </c>
      <c r="F44" s="13">
        <v>53</v>
      </c>
      <c r="G44" s="54">
        <f t="shared" si="15"/>
        <v>1.4967523298503248E-2</v>
      </c>
      <c r="H44" s="13">
        <v>646</v>
      </c>
      <c r="I44" s="54">
        <f t="shared" si="16"/>
        <v>0.46441409058231486</v>
      </c>
      <c r="J44" s="21">
        <f t="shared" si="19"/>
        <v>1023</v>
      </c>
      <c r="K44" s="55">
        <f t="shared" si="17"/>
        <v>4.2147330257086356E-2</v>
      </c>
    </row>
    <row r="45" spans="1:11" x14ac:dyDescent="0.2">
      <c r="A45" s="16" t="s">
        <v>8</v>
      </c>
      <c r="B45" s="31">
        <f>SUM(B41:B44)</f>
        <v>6029</v>
      </c>
      <c r="C45" s="56"/>
      <c r="D45" s="31">
        <f>SUM(D41:D44)</f>
        <v>13311</v>
      </c>
      <c r="E45" s="56"/>
      <c r="F45" s="31">
        <f>SUM(F41:F44)</f>
        <v>3541</v>
      </c>
      <c r="G45" s="56"/>
      <c r="H45" s="31">
        <f>SUM(H41:H44)</f>
        <v>1391</v>
      </c>
      <c r="I45" s="56"/>
      <c r="J45" s="33">
        <f t="shared" si="19"/>
        <v>24272</v>
      </c>
      <c r="K45" s="18"/>
    </row>
    <row r="46" spans="1:11" x14ac:dyDescent="0.2">
      <c r="A46" s="58" t="s">
        <v>55</v>
      </c>
      <c r="B46" s="35"/>
      <c r="D46" s="35"/>
      <c r="F46" s="35"/>
      <c r="H46" s="35"/>
      <c r="J46" s="35"/>
    </row>
    <row r="48" spans="1:11" x14ac:dyDescent="0.2">
      <c r="A48" s="57" t="s">
        <v>67</v>
      </c>
    </row>
    <row r="49" spans="1:11" ht="14.45" customHeight="1" x14ac:dyDescent="0.2">
      <c r="A49" s="80" t="s">
        <v>36</v>
      </c>
      <c r="B49" s="75" t="s">
        <v>35</v>
      </c>
      <c r="C49" s="75"/>
      <c r="D49" s="75"/>
      <c r="E49" s="75"/>
      <c r="F49" s="75"/>
      <c r="G49" s="75"/>
      <c r="H49" s="75"/>
      <c r="I49" s="75"/>
      <c r="J49" s="75"/>
      <c r="K49" s="75"/>
    </row>
    <row r="50" spans="1:11" x14ac:dyDescent="0.2">
      <c r="A50" s="81"/>
      <c r="B50" s="73" t="s">
        <v>23</v>
      </c>
      <c r="C50" s="74"/>
      <c r="D50" s="73" t="s">
        <v>24</v>
      </c>
      <c r="E50" s="74"/>
      <c r="F50" s="73" t="s">
        <v>25</v>
      </c>
      <c r="G50" s="74"/>
      <c r="H50" s="73" t="s">
        <v>26</v>
      </c>
      <c r="I50" s="74"/>
      <c r="J50" s="79" t="s">
        <v>8</v>
      </c>
      <c r="K50" s="79"/>
    </row>
    <row r="51" spans="1:11" x14ac:dyDescent="0.2">
      <c r="A51" s="82"/>
      <c r="B51" s="25" t="s">
        <v>6</v>
      </c>
      <c r="C51" s="26" t="s">
        <v>7</v>
      </c>
      <c r="D51" s="25" t="s">
        <v>6</v>
      </c>
      <c r="E51" s="26" t="s">
        <v>7</v>
      </c>
      <c r="F51" s="25" t="s">
        <v>6</v>
      </c>
      <c r="G51" s="26" t="s">
        <v>7</v>
      </c>
      <c r="H51" s="25" t="s">
        <v>6</v>
      </c>
      <c r="I51" s="26" t="s">
        <v>7</v>
      </c>
      <c r="J51" s="27" t="s">
        <v>6</v>
      </c>
      <c r="K51" s="27" t="s">
        <v>7</v>
      </c>
    </row>
    <row r="52" spans="1:11" x14ac:dyDescent="0.2">
      <c r="A52" s="6" t="s">
        <v>23</v>
      </c>
      <c r="B52" s="13">
        <v>1957</v>
      </c>
      <c r="C52" s="54">
        <f>B52/B$56</f>
        <v>0.89935661764705888</v>
      </c>
      <c r="D52" s="13">
        <v>867</v>
      </c>
      <c r="E52" s="54">
        <f t="shared" ref="E52:E55" si="20">D52/D$56</f>
        <v>0.46264674493062968</v>
      </c>
      <c r="F52" s="13">
        <v>95</v>
      </c>
      <c r="G52" s="54">
        <f t="shared" ref="G52:G55" si="21">F52/F$56</f>
        <v>0.12532981530343007</v>
      </c>
      <c r="H52" s="13">
        <v>176</v>
      </c>
      <c r="I52" s="54">
        <f t="shared" ref="I52:I55" si="22">H52/H$56</f>
        <v>0.43137254901960786</v>
      </c>
      <c r="J52" s="21">
        <f>B52+D52+F52+H52</f>
        <v>3095</v>
      </c>
      <c r="K52" s="55">
        <f t="shared" ref="K52:K55" si="23">J52/J$56</f>
        <v>0.59336656441717794</v>
      </c>
    </row>
    <row r="53" spans="1:11" x14ac:dyDescent="0.2">
      <c r="A53" s="6" t="s">
        <v>24</v>
      </c>
      <c r="B53" s="14" t="s">
        <v>20</v>
      </c>
      <c r="C53" s="54">
        <f>10/B$56</f>
        <v>4.5955882352941178E-3</v>
      </c>
      <c r="D53" s="13">
        <v>849</v>
      </c>
      <c r="E53" s="54">
        <f t="shared" si="20"/>
        <v>0.45304162219850586</v>
      </c>
      <c r="F53" s="13">
        <v>24</v>
      </c>
      <c r="G53" s="54">
        <f t="shared" si="21"/>
        <v>3.1662269129287601E-2</v>
      </c>
      <c r="H53" s="13">
        <v>13</v>
      </c>
      <c r="I53" s="54">
        <f t="shared" si="22"/>
        <v>3.1862745098039214E-2</v>
      </c>
      <c r="J53" s="21">
        <f>10+D53+F53+H53</f>
        <v>896</v>
      </c>
      <c r="K53" s="55">
        <f t="shared" si="23"/>
        <v>0.17177914110429449</v>
      </c>
    </row>
    <row r="54" spans="1:11" x14ac:dyDescent="0.2">
      <c r="A54" s="6" t="s">
        <v>25</v>
      </c>
      <c r="B54" s="13">
        <v>146</v>
      </c>
      <c r="C54" s="54">
        <f t="shared" ref="C54:C55" si="24">B54/B$56</f>
        <v>6.7095588235294115E-2</v>
      </c>
      <c r="D54" s="13">
        <v>123</v>
      </c>
      <c r="E54" s="54">
        <f t="shared" si="20"/>
        <v>6.5635005336179289E-2</v>
      </c>
      <c r="F54" s="13">
        <v>616</v>
      </c>
      <c r="G54" s="54">
        <f t="shared" si="21"/>
        <v>0.81266490765171506</v>
      </c>
      <c r="H54" s="13">
        <v>25</v>
      </c>
      <c r="I54" s="54">
        <f t="shared" si="22"/>
        <v>6.1274509803921566E-2</v>
      </c>
      <c r="J54" s="21">
        <f t="shared" ref="J54:J56" si="25">B54+D54+F54+H54</f>
        <v>910</v>
      </c>
      <c r="K54" s="55">
        <f t="shared" si="23"/>
        <v>0.17446319018404907</v>
      </c>
    </row>
    <row r="55" spans="1:11" x14ac:dyDescent="0.2">
      <c r="A55" s="6" t="s">
        <v>26</v>
      </c>
      <c r="B55" s="13">
        <v>63</v>
      </c>
      <c r="C55" s="54">
        <f t="shared" si="24"/>
        <v>2.8952205882352942E-2</v>
      </c>
      <c r="D55" s="13">
        <v>35</v>
      </c>
      <c r="E55" s="54">
        <f t="shared" si="20"/>
        <v>1.8676627534685165E-2</v>
      </c>
      <c r="F55" s="13">
        <v>23</v>
      </c>
      <c r="G55" s="54">
        <f t="shared" si="21"/>
        <v>3.0343007915567283E-2</v>
      </c>
      <c r="H55" s="13">
        <v>194</v>
      </c>
      <c r="I55" s="54">
        <f t="shared" si="22"/>
        <v>0.47549019607843135</v>
      </c>
      <c r="J55" s="21">
        <f t="shared" si="25"/>
        <v>315</v>
      </c>
      <c r="K55" s="55">
        <f t="shared" si="23"/>
        <v>6.0391104294478526E-2</v>
      </c>
    </row>
    <row r="56" spans="1:11" x14ac:dyDescent="0.2">
      <c r="A56" s="16" t="s">
        <v>8</v>
      </c>
      <c r="B56" s="31">
        <f>SUM(B52:B55)+10</f>
        <v>2176</v>
      </c>
      <c r="C56" s="56"/>
      <c r="D56" s="31">
        <f>SUM(D52:D55)</f>
        <v>1874</v>
      </c>
      <c r="E56" s="56"/>
      <c r="F56" s="31">
        <f>SUM(F52:F55)</f>
        <v>758</v>
      </c>
      <c r="G56" s="56"/>
      <c r="H56" s="31">
        <f>SUM(H52:H55)</f>
        <v>408</v>
      </c>
      <c r="I56" s="56"/>
      <c r="J56" s="33">
        <f t="shared" si="25"/>
        <v>5216</v>
      </c>
      <c r="K56" s="18"/>
    </row>
    <row r="57" spans="1:11" x14ac:dyDescent="0.2">
      <c r="A57" s="58" t="s">
        <v>55</v>
      </c>
    </row>
    <row r="59" spans="1:11" ht="42" customHeight="1" x14ac:dyDescent="0.2">
      <c r="A59" s="77" t="s">
        <v>68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</row>
  </sheetData>
  <mergeCells count="36">
    <mergeCell ref="A59:K59"/>
    <mergeCell ref="B5:K5"/>
    <mergeCell ref="B6:C6"/>
    <mergeCell ref="D6:E6"/>
    <mergeCell ref="F6:G6"/>
    <mergeCell ref="A5:A7"/>
    <mergeCell ref="A16:A18"/>
    <mergeCell ref="A27:A29"/>
    <mergeCell ref="A38:A40"/>
    <mergeCell ref="A49:A51"/>
    <mergeCell ref="H6:I6"/>
    <mergeCell ref="J6:K6"/>
    <mergeCell ref="B16:K16"/>
    <mergeCell ref="B17:C17"/>
    <mergeCell ref="D17:E17"/>
    <mergeCell ref="F17:G17"/>
    <mergeCell ref="H17:I17"/>
    <mergeCell ref="J17:K17"/>
    <mergeCell ref="B27:K27"/>
    <mergeCell ref="B28:C28"/>
    <mergeCell ref="D28:E28"/>
    <mergeCell ref="F28:G28"/>
    <mergeCell ref="H28:I28"/>
    <mergeCell ref="J28:K28"/>
    <mergeCell ref="B38:K38"/>
    <mergeCell ref="B39:C39"/>
    <mergeCell ref="D39:E39"/>
    <mergeCell ref="F39:G39"/>
    <mergeCell ref="H39:I39"/>
    <mergeCell ref="J39:K39"/>
    <mergeCell ref="B49:K49"/>
    <mergeCell ref="B50:C50"/>
    <mergeCell ref="D50:E50"/>
    <mergeCell ref="F50:G50"/>
    <mergeCell ref="H50:I50"/>
    <mergeCell ref="J50:K50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8C8F-C3E5-46F6-8C02-F359C5BAC06D}">
  <sheetPr>
    <pageSetUpPr fitToPage="1"/>
  </sheetPr>
  <dimension ref="A1:K59"/>
  <sheetViews>
    <sheetView workbookViewId="0"/>
  </sheetViews>
  <sheetFormatPr defaultColWidth="8.85546875" defaultRowHeight="12.75" x14ac:dyDescent="0.2"/>
  <cols>
    <col min="1" max="1" width="24.85546875" style="2" customWidth="1"/>
    <col min="2" max="3" width="8.85546875" style="2"/>
    <col min="4" max="7" width="12" style="2" customWidth="1"/>
    <col min="8" max="16384" width="8.85546875" style="2"/>
  </cols>
  <sheetData>
    <row r="1" spans="1:11" x14ac:dyDescent="0.2">
      <c r="A1" s="1" t="s">
        <v>69</v>
      </c>
    </row>
    <row r="3" spans="1:11" x14ac:dyDescent="0.2">
      <c r="A3" s="1" t="s">
        <v>29</v>
      </c>
    </row>
    <row r="5" spans="1:11" x14ac:dyDescent="0.2">
      <c r="A5" s="80" t="s">
        <v>37</v>
      </c>
      <c r="B5" s="75" t="s">
        <v>36</v>
      </c>
      <c r="C5" s="75"/>
      <c r="D5" s="75"/>
      <c r="E5" s="75"/>
      <c r="F5" s="75"/>
      <c r="G5" s="75"/>
      <c r="H5" s="75"/>
      <c r="I5" s="75"/>
      <c r="J5" s="75"/>
      <c r="K5" s="75"/>
    </row>
    <row r="6" spans="1:11" x14ac:dyDescent="0.2">
      <c r="A6" s="81"/>
      <c r="B6" s="73" t="s">
        <v>23</v>
      </c>
      <c r="C6" s="74"/>
      <c r="D6" s="73" t="s">
        <v>24</v>
      </c>
      <c r="E6" s="74"/>
      <c r="F6" s="73" t="s">
        <v>25</v>
      </c>
      <c r="G6" s="74"/>
      <c r="H6" s="73" t="s">
        <v>26</v>
      </c>
      <c r="I6" s="74"/>
      <c r="J6" s="79" t="s">
        <v>8</v>
      </c>
      <c r="K6" s="79"/>
    </row>
    <row r="7" spans="1:11" x14ac:dyDescent="0.2">
      <c r="A7" s="82"/>
      <c r="B7" s="25" t="s">
        <v>6</v>
      </c>
      <c r="C7" s="26" t="s">
        <v>7</v>
      </c>
      <c r="D7" s="25" t="s">
        <v>6</v>
      </c>
      <c r="E7" s="26" t="s">
        <v>7</v>
      </c>
      <c r="F7" s="25" t="s">
        <v>6</v>
      </c>
      <c r="G7" s="26" t="s">
        <v>7</v>
      </c>
      <c r="H7" s="25" t="s">
        <v>6</v>
      </c>
      <c r="I7" s="26" t="s">
        <v>7</v>
      </c>
      <c r="J7" s="27" t="s">
        <v>6</v>
      </c>
      <c r="K7" s="27" t="s">
        <v>7</v>
      </c>
    </row>
    <row r="8" spans="1:11" x14ac:dyDescent="0.2">
      <c r="A8" s="6" t="s">
        <v>23</v>
      </c>
      <c r="B8" s="13">
        <v>9032</v>
      </c>
      <c r="C8" s="54">
        <f>B8/B$12</f>
        <v>0.92759576871726401</v>
      </c>
      <c r="D8" s="13">
        <v>5950</v>
      </c>
      <c r="E8" s="54">
        <f>D8/D$12</f>
        <v>0.31898354152147107</v>
      </c>
      <c r="F8" s="13">
        <v>801</v>
      </c>
      <c r="G8" s="54">
        <f>F8/F$12</f>
        <v>0.17141022897496255</v>
      </c>
      <c r="H8" s="13">
        <v>532</v>
      </c>
      <c r="I8" s="54">
        <f>H8/H$12</f>
        <v>0.41988950276243092</v>
      </c>
      <c r="J8" s="21">
        <f>B8+D8+F8+H8</f>
        <v>16315</v>
      </c>
      <c r="K8" s="55">
        <f>J8/J$12</f>
        <v>0.47524031459364985</v>
      </c>
    </row>
    <row r="9" spans="1:11" x14ac:dyDescent="0.2">
      <c r="A9" s="6" t="s">
        <v>24</v>
      </c>
      <c r="B9" s="13">
        <v>167</v>
      </c>
      <c r="C9" s="54">
        <f t="shared" ref="C9:C11" si="0">B9/B$12</f>
        <v>1.7151073225839582E-2</v>
      </c>
      <c r="D9" s="13">
        <v>11911</v>
      </c>
      <c r="E9" s="54">
        <f t="shared" ref="E9:G11" si="1">D9/D$12</f>
        <v>0.63855680051466257</v>
      </c>
      <c r="F9" s="13">
        <v>978</v>
      </c>
      <c r="G9" s="54">
        <f t="shared" si="1"/>
        <v>0.2092873956772951</v>
      </c>
      <c r="H9" s="13">
        <v>77</v>
      </c>
      <c r="I9" s="54">
        <f t="shared" ref="I9:K11" si="2">H9/H$12</f>
        <v>6.0773480662983423E-2</v>
      </c>
      <c r="J9" s="21">
        <f t="shared" ref="J9:J12" si="3">B9+D9+F9+H9</f>
        <v>13133</v>
      </c>
      <c r="K9" s="55">
        <f t="shared" si="2"/>
        <v>0.38255170404893679</v>
      </c>
    </row>
    <row r="10" spans="1:11" x14ac:dyDescent="0.2">
      <c r="A10" s="6" t="s">
        <v>25</v>
      </c>
      <c r="B10" s="13">
        <v>349</v>
      </c>
      <c r="C10" s="54">
        <f t="shared" si="0"/>
        <v>3.584266201088631E-2</v>
      </c>
      <c r="D10" s="13">
        <v>629</v>
      </c>
      <c r="E10" s="54">
        <f t="shared" si="1"/>
        <v>3.3721117246555514E-2</v>
      </c>
      <c r="F10" s="13">
        <v>2820</v>
      </c>
      <c r="G10" s="54">
        <f t="shared" si="1"/>
        <v>0.60346672373207788</v>
      </c>
      <c r="H10" s="13">
        <v>57</v>
      </c>
      <c r="I10" s="54">
        <f t="shared" si="2"/>
        <v>4.4988161010260458E-2</v>
      </c>
      <c r="J10" s="21">
        <f t="shared" si="3"/>
        <v>3855</v>
      </c>
      <c r="K10" s="55">
        <f t="shared" si="2"/>
        <v>0.11229245557821148</v>
      </c>
    </row>
    <row r="11" spans="1:11" x14ac:dyDescent="0.2">
      <c r="A11" s="6" t="s">
        <v>26</v>
      </c>
      <c r="B11" s="13">
        <v>189</v>
      </c>
      <c r="C11" s="54">
        <f t="shared" si="0"/>
        <v>1.9410496046010063E-2</v>
      </c>
      <c r="D11" s="13">
        <v>163</v>
      </c>
      <c r="E11" s="54">
        <f t="shared" si="1"/>
        <v>8.738540717310889E-3</v>
      </c>
      <c r="F11" s="13">
        <v>74</v>
      </c>
      <c r="G11" s="54">
        <f t="shared" si="1"/>
        <v>1.5835651615664456E-2</v>
      </c>
      <c r="H11" s="13">
        <v>601</v>
      </c>
      <c r="I11" s="54">
        <f t="shared" si="2"/>
        <v>0.47434885556432516</v>
      </c>
      <c r="J11" s="21">
        <f t="shared" si="3"/>
        <v>1027</v>
      </c>
      <c r="K11" s="55">
        <f t="shared" si="2"/>
        <v>2.9915525779201865E-2</v>
      </c>
    </row>
    <row r="12" spans="1:11" x14ac:dyDescent="0.2">
      <c r="A12" s="16" t="s">
        <v>8</v>
      </c>
      <c r="B12" s="31">
        <f>SUM(B8:B11)</f>
        <v>9737</v>
      </c>
      <c r="C12" s="56"/>
      <c r="D12" s="31">
        <f>SUM(D8:D11)</f>
        <v>18653</v>
      </c>
      <c r="E12" s="56"/>
      <c r="F12" s="31">
        <f>SUM(F8:F11)</f>
        <v>4673</v>
      </c>
      <c r="G12" s="56"/>
      <c r="H12" s="31">
        <f>SUM(H8:H11)</f>
        <v>1267</v>
      </c>
      <c r="I12" s="56"/>
      <c r="J12" s="33">
        <f t="shared" si="3"/>
        <v>34330</v>
      </c>
      <c r="K12" s="18"/>
    </row>
    <row r="13" spans="1:11" x14ac:dyDescent="0.2">
      <c r="A13" s="58" t="s">
        <v>55</v>
      </c>
      <c r="B13" s="35"/>
      <c r="D13" s="35"/>
      <c r="F13" s="35"/>
      <c r="H13" s="35"/>
      <c r="J13" s="35"/>
    </row>
    <row r="15" spans="1:11" x14ac:dyDescent="0.2">
      <c r="A15" s="57" t="s">
        <v>32</v>
      </c>
    </row>
    <row r="16" spans="1:11" ht="14.45" customHeight="1" x14ac:dyDescent="0.2">
      <c r="A16" s="80" t="s">
        <v>37</v>
      </c>
      <c r="B16" s="75" t="s">
        <v>36</v>
      </c>
      <c r="C16" s="75"/>
      <c r="D16" s="75"/>
      <c r="E16" s="75"/>
      <c r="F16" s="75"/>
      <c r="G16" s="75"/>
      <c r="H16" s="75"/>
      <c r="I16" s="75"/>
      <c r="J16" s="75"/>
      <c r="K16" s="75"/>
    </row>
    <row r="17" spans="1:11" x14ac:dyDescent="0.2">
      <c r="A17" s="81"/>
      <c r="B17" s="73" t="s">
        <v>23</v>
      </c>
      <c r="C17" s="74"/>
      <c r="D17" s="73" t="s">
        <v>24</v>
      </c>
      <c r="E17" s="74"/>
      <c r="F17" s="73" t="s">
        <v>25</v>
      </c>
      <c r="G17" s="74"/>
      <c r="H17" s="73" t="s">
        <v>26</v>
      </c>
      <c r="I17" s="74"/>
      <c r="J17" s="79" t="s">
        <v>8</v>
      </c>
      <c r="K17" s="79"/>
    </row>
    <row r="18" spans="1:11" x14ac:dyDescent="0.2">
      <c r="A18" s="82"/>
      <c r="B18" s="25" t="s">
        <v>6</v>
      </c>
      <c r="C18" s="26" t="s">
        <v>7</v>
      </c>
      <c r="D18" s="25" t="s">
        <v>6</v>
      </c>
      <c r="E18" s="26" t="s">
        <v>7</v>
      </c>
      <c r="F18" s="25" t="s">
        <v>6</v>
      </c>
      <c r="G18" s="26" t="s">
        <v>7</v>
      </c>
      <c r="H18" s="25" t="s">
        <v>6</v>
      </c>
      <c r="I18" s="26" t="s">
        <v>7</v>
      </c>
      <c r="J18" s="27" t="s">
        <v>6</v>
      </c>
      <c r="K18" s="27" t="s">
        <v>7</v>
      </c>
    </row>
    <row r="19" spans="1:11" x14ac:dyDescent="0.2">
      <c r="A19" s="6" t="s">
        <v>23</v>
      </c>
      <c r="B19" s="13">
        <v>1541</v>
      </c>
      <c r="C19" s="54">
        <f>B19/B$23</f>
        <v>0.89959136018680674</v>
      </c>
      <c r="D19" s="13">
        <v>1817</v>
      </c>
      <c r="E19" s="54">
        <f t="shared" ref="E19:G22" si="4">D19/D$23</f>
        <v>0.20046337157987643</v>
      </c>
      <c r="F19" s="13">
        <v>222</v>
      </c>
      <c r="G19" s="54">
        <f t="shared" si="4"/>
        <v>0.11574556830031282</v>
      </c>
      <c r="H19" s="13">
        <v>140</v>
      </c>
      <c r="I19" s="54">
        <f t="shared" ref="I19:I22" si="5">H19/H$23</f>
        <v>0.36269430051813473</v>
      </c>
      <c r="J19" s="21">
        <f>B19+D19+F19+H19</f>
        <v>3720</v>
      </c>
      <c r="K19" s="55">
        <f t="shared" ref="K19:K22" si="6">J19/J$23</f>
        <v>0.28438192798715695</v>
      </c>
    </row>
    <row r="20" spans="1:11" x14ac:dyDescent="0.2">
      <c r="A20" s="6" t="s">
        <v>24</v>
      </c>
      <c r="B20" s="13">
        <v>87</v>
      </c>
      <c r="C20" s="54">
        <f t="shared" ref="C20:C22" si="7">B20/B$23</f>
        <v>5.0788091068301226E-2</v>
      </c>
      <c r="D20" s="13">
        <v>6914</v>
      </c>
      <c r="E20" s="54">
        <f t="shared" si="4"/>
        <v>0.76279788172992058</v>
      </c>
      <c r="F20" s="13">
        <v>709</v>
      </c>
      <c r="G20" s="54">
        <f t="shared" si="4"/>
        <v>0.36965589155370177</v>
      </c>
      <c r="H20" s="13">
        <v>40</v>
      </c>
      <c r="I20" s="54">
        <f t="shared" si="5"/>
        <v>0.10362694300518134</v>
      </c>
      <c r="J20" s="21">
        <f t="shared" ref="J20:J23" si="8">B20+D20+F20+H20</f>
        <v>7750</v>
      </c>
      <c r="K20" s="55">
        <f t="shared" si="6"/>
        <v>0.59246234997324365</v>
      </c>
    </row>
    <row r="21" spans="1:11" x14ac:dyDescent="0.2">
      <c r="A21" s="6" t="s">
        <v>25</v>
      </c>
      <c r="B21" s="13">
        <v>46</v>
      </c>
      <c r="C21" s="54">
        <f t="shared" si="7"/>
        <v>2.6853473438412143E-2</v>
      </c>
      <c r="D21" s="13">
        <v>271</v>
      </c>
      <c r="E21" s="54">
        <f t="shared" si="4"/>
        <v>2.9898499558693732E-2</v>
      </c>
      <c r="F21" s="13">
        <v>967</v>
      </c>
      <c r="G21" s="54">
        <f t="shared" si="4"/>
        <v>0.50417101147028154</v>
      </c>
      <c r="H21" s="13">
        <v>14</v>
      </c>
      <c r="I21" s="54">
        <f t="shared" si="5"/>
        <v>3.6269430051813469E-2</v>
      </c>
      <c r="J21" s="21">
        <f t="shared" si="8"/>
        <v>1298</v>
      </c>
      <c r="K21" s="55">
        <f t="shared" si="6"/>
        <v>9.9227887776163898E-2</v>
      </c>
    </row>
    <row r="22" spans="1:11" x14ac:dyDescent="0.2">
      <c r="A22" s="6" t="s">
        <v>26</v>
      </c>
      <c r="B22" s="13">
        <v>39</v>
      </c>
      <c r="C22" s="54">
        <f t="shared" si="7"/>
        <v>2.276707530647986E-2</v>
      </c>
      <c r="D22" s="13">
        <v>62</v>
      </c>
      <c r="E22" s="54">
        <f t="shared" si="4"/>
        <v>6.8402471315092677E-3</v>
      </c>
      <c r="F22" s="13">
        <v>20</v>
      </c>
      <c r="G22" s="54">
        <f t="shared" si="4"/>
        <v>1.0427528675703858E-2</v>
      </c>
      <c r="H22" s="13">
        <v>192</v>
      </c>
      <c r="I22" s="54">
        <f t="shared" si="5"/>
        <v>0.49740932642487046</v>
      </c>
      <c r="J22" s="21">
        <f t="shared" si="8"/>
        <v>313</v>
      </c>
      <c r="K22" s="55">
        <f t="shared" si="6"/>
        <v>2.3927834263435518E-2</v>
      </c>
    </row>
    <row r="23" spans="1:11" x14ac:dyDescent="0.2">
      <c r="A23" s="16" t="s">
        <v>8</v>
      </c>
      <c r="B23" s="31">
        <f>SUM(B19:B22)</f>
        <v>1713</v>
      </c>
      <c r="C23" s="56"/>
      <c r="D23" s="31">
        <f>SUM(D19:D22)</f>
        <v>9064</v>
      </c>
      <c r="E23" s="56"/>
      <c r="F23" s="31">
        <f>SUM(F19:F22)</f>
        <v>1918</v>
      </c>
      <c r="G23" s="56"/>
      <c r="H23" s="31">
        <f>SUM(H19:H22)</f>
        <v>386</v>
      </c>
      <c r="I23" s="56"/>
      <c r="J23" s="33">
        <f t="shared" si="8"/>
        <v>13081</v>
      </c>
      <c r="K23" s="18"/>
    </row>
    <row r="24" spans="1:11" x14ac:dyDescent="0.2">
      <c r="A24" s="58" t="s">
        <v>55</v>
      </c>
      <c r="B24" s="35"/>
      <c r="D24" s="35"/>
      <c r="F24" s="35"/>
      <c r="H24" s="35"/>
      <c r="J24" s="35"/>
    </row>
    <row r="26" spans="1:11" x14ac:dyDescent="0.2">
      <c r="A26" s="57" t="s">
        <v>33</v>
      </c>
    </row>
    <row r="27" spans="1:11" ht="14.45" customHeight="1" x14ac:dyDescent="0.2">
      <c r="A27" s="80" t="s">
        <v>37</v>
      </c>
      <c r="B27" s="75" t="s">
        <v>36</v>
      </c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2">
      <c r="A28" s="81"/>
      <c r="B28" s="73" t="s">
        <v>23</v>
      </c>
      <c r="C28" s="74"/>
      <c r="D28" s="73" t="s">
        <v>24</v>
      </c>
      <c r="E28" s="74"/>
      <c r="F28" s="73" t="s">
        <v>25</v>
      </c>
      <c r="G28" s="74"/>
      <c r="H28" s="73" t="s">
        <v>26</v>
      </c>
      <c r="I28" s="74"/>
      <c r="J28" s="79" t="s">
        <v>8</v>
      </c>
      <c r="K28" s="79"/>
    </row>
    <row r="29" spans="1:11" x14ac:dyDescent="0.2">
      <c r="A29" s="82"/>
      <c r="B29" s="25" t="s">
        <v>6</v>
      </c>
      <c r="C29" s="26" t="s">
        <v>7</v>
      </c>
      <c r="D29" s="25" t="s">
        <v>6</v>
      </c>
      <c r="E29" s="26" t="s">
        <v>7</v>
      </c>
      <c r="F29" s="25" t="s">
        <v>6</v>
      </c>
      <c r="G29" s="26" t="s">
        <v>7</v>
      </c>
      <c r="H29" s="25" t="s">
        <v>6</v>
      </c>
      <c r="I29" s="26" t="s">
        <v>7</v>
      </c>
      <c r="J29" s="27" t="s">
        <v>6</v>
      </c>
      <c r="K29" s="27" t="s">
        <v>7</v>
      </c>
    </row>
    <row r="30" spans="1:11" x14ac:dyDescent="0.2">
      <c r="A30" s="6" t="s">
        <v>23</v>
      </c>
      <c r="B30" s="13">
        <v>7491</v>
      </c>
      <c r="C30" s="54">
        <f>B30/B$34</f>
        <v>0.9335742771684945</v>
      </c>
      <c r="D30" s="13">
        <v>4133</v>
      </c>
      <c r="E30" s="54">
        <f>D30/D$34</f>
        <v>0.4310147043487329</v>
      </c>
      <c r="F30" s="13">
        <v>579</v>
      </c>
      <c r="G30" s="54">
        <f>F30/F$34</f>
        <v>0.2101633393829401</v>
      </c>
      <c r="H30" s="13">
        <v>392</v>
      </c>
      <c r="I30" s="54">
        <f>H30/H$34</f>
        <v>0.44494892167990918</v>
      </c>
      <c r="J30" s="21">
        <f>B30+D30+F30+H30</f>
        <v>12595</v>
      </c>
      <c r="K30" s="55">
        <f>J30/J$34</f>
        <v>0.59273377570709207</v>
      </c>
    </row>
    <row r="31" spans="1:11" x14ac:dyDescent="0.2">
      <c r="A31" s="6" t="s">
        <v>24</v>
      </c>
      <c r="B31" s="13">
        <v>80</v>
      </c>
      <c r="C31" s="54">
        <f t="shared" ref="C31:E33" si="9">B31/B$34</f>
        <v>9.9700897308075773E-3</v>
      </c>
      <c r="D31" s="13">
        <v>4997</v>
      </c>
      <c r="E31" s="54">
        <f t="shared" si="9"/>
        <v>0.52111794764834707</v>
      </c>
      <c r="F31" s="13">
        <v>269</v>
      </c>
      <c r="G31" s="54">
        <f t="shared" ref="G31:G33" si="10">F31/F$34</f>
        <v>9.7640653357531762E-2</v>
      </c>
      <c r="H31" s="13">
        <v>37</v>
      </c>
      <c r="I31" s="54">
        <f t="shared" ref="I31:I33" si="11">H31/H$34</f>
        <v>4.1997729852440407E-2</v>
      </c>
      <c r="J31" s="21">
        <f t="shared" ref="J31:J34" si="12">B31+D31+F31+H31</f>
        <v>5383</v>
      </c>
      <c r="K31" s="55">
        <f t="shared" ref="K31:K33" si="13">J31/J$34</f>
        <v>0.25332956845028004</v>
      </c>
    </row>
    <row r="32" spans="1:11" x14ac:dyDescent="0.2">
      <c r="A32" s="6" t="s">
        <v>25</v>
      </c>
      <c r="B32" s="13">
        <v>303</v>
      </c>
      <c r="C32" s="54">
        <f t="shared" si="9"/>
        <v>3.7761714855433698E-2</v>
      </c>
      <c r="D32" s="13">
        <v>358</v>
      </c>
      <c r="E32" s="54">
        <f t="shared" si="9"/>
        <v>3.7334445719053082E-2</v>
      </c>
      <c r="F32" s="13">
        <v>1853</v>
      </c>
      <c r="G32" s="54">
        <f t="shared" si="10"/>
        <v>0.67259528130671509</v>
      </c>
      <c r="H32" s="13">
        <v>43</v>
      </c>
      <c r="I32" s="54">
        <f t="shared" si="11"/>
        <v>4.8808172531214528E-2</v>
      </c>
      <c r="J32" s="21">
        <f t="shared" si="12"/>
        <v>2557</v>
      </c>
      <c r="K32" s="55">
        <f t="shared" si="13"/>
        <v>0.1203350745917455</v>
      </c>
    </row>
    <row r="33" spans="1:11" x14ac:dyDescent="0.2">
      <c r="A33" s="6" t="s">
        <v>26</v>
      </c>
      <c r="B33" s="13">
        <v>150</v>
      </c>
      <c r="C33" s="54">
        <f t="shared" si="9"/>
        <v>1.8693918245264209E-2</v>
      </c>
      <c r="D33" s="13">
        <v>101</v>
      </c>
      <c r="E33" s="54">
        <f t="shared" si="9"/>
        <v>1.053290228386693E-2</v>
      </c>
      <c r="F33" s="13">
        <v>54</v>
      </c>
      <c r="G33" s="54">
        <f t="shared" si="10"/>
        <v>1.9600725952813067E-2</v>
      </c>
      <c r="H33" s="13">
        <v>409</v>
      </c>
      <c r="I33" s="54">
        <f t="shared" si="11"/>
        <v>0.46424517593643588</v>
      </c>
      <c r="J33" s="21">
        <f t="shared" si="12"/>
        <v>714</v>
      </c>
      <c r="K33" s="55">
        <f t="shared" si="13"/>
        <v>3.3601581250882397E-2</v>
      </c>
    </row>
    <row r="34" spans="1:11" x14ac:dyDescent="0.2">
      <c r="A34" s="16" t="s">
        <v>8</v>
      </c>
      <c r="B34" s="31">
        <f>SUM(B30:B33)</f>
        <v>8024</v>
      </c>
      <c r="C34" s="56"/>
      <c r="D34" s="31">
        <f>SUM(D30:D33)</f>
        <v>9589</v>
      </c>
      <c r="E34" s="56"/>
      <c r="F34" s="31">
        <f>SUM(F30:F33)</f>
        <v>2755</v>
      </c>
      <c r="G34" s="56"/>
      <c r="H34" s="31">
        <f>SUM(H30:H33)</f>
        <v>881</v>
      </c>
      <c r="I34" s="56"/>
      <c r="J34" s="33">
        <f t="shared" si="12"/>
        <v>21249</v>
      </c>
      <c r="K34" s="18"/>
    </row>
    <row r="35" spans="1:11" x14ac:dyDescent="0.2">
      <c r="A35" s="58" t="s">
        <v>55</v>
      </c>
      <c r="B35" s="35"/>
      <c r="D35" s="35"/>
      <c r="F35" s="35"/>
      <c r="H35" s="35"/>
      <c r="J35" s="35"/>
    </row>
    <row r="37" spans="1:11" x14ac:dyDescent="0.2">
      <c r="A37" s="57" t="s">
        <v>34</v>
      </c>
    </row>
    <row r="38" spans="1:11" ht="14.45" customHeight="1" x14ac:dyDescent="0.2">
      <c r="A38" s="80" t="s">
        <v>37</v>
      </c>
      <c r="B38" s="75" t="s">
        <v>36</v>
      </c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81"/>
      <c r="B39" s="73" t="s">
        <v>23</v>
      </c>
      <c r="C39" s="74"/>
      <c r="D39" s="73" t="s">
        <v>24</v>
      </c>
      <c r="E39" s="74"/>
      <c r="F39" s="73" t="s">
        <v>25</v>
      </c>
      <c r="G39" s="74"/>
      <c r="H39" s="73" t="s">
        <v>26</v>
      </c>
      <c r="I39" s="74"/>
      <c r="J39" s="79" t="s">
        <v>8</v>
      </c>
      <c r="K39" s="79"/>
    </row>
    <row r="40" spans="1:11" x14ac:dyDescent="0.2">
      <c r="A40" s="82"/>
      <c r="B40" s="25" t="s">
        <v>6</v>
      </c>
      <c r="C40" s="26" t="s">
        <v>7</v>
      </c>
      <c r="D40" s="25" t="s">
        <v>6</v>
      </c>
      <c r="E40" s="26" t="s">
        <v>7</v>
      </c>
      <c r="F40" s="25" t="s">
        <v>6</v>
      </c>
      <c r="G40" s="26" t="s">
        <v>7</v>
      </c>
      <c r="H40" s="25" t="s">
        <v>6</v>
      </c>
      <c r="I40" s="26" t="s">
        <v>7</v>
      </c>
      <c r="J40" s="27" t="s">
        <v>6</v>
      </c>
      <c r="K40" s="27" t="s">
        <v>7</v>
      </c>
    </row>
    <row r="41" spans="1:11" x14ac:dyDescent="0.2">
      <c r="A41" s="6" t="s">
        <v>23</v>
      </c>
      <c r="B41" s="13">
        <v>6039</v>
      </c>
      <c r="C41" s="54">
        <f>B41/B$45</f>
        <v>0.93022181146025873</v>
      </c>
      <c r="D41" s="13">
        <v>4583</v>
      </c>
      <c r="E41" s="54">
        <f t="shared" ref="E41:E44" si="14">D41/D$45</f>
        <v>0.29155798714930975</v>
      </c>
      <c r="F41" s="13">
        <v>676</v>
      </c>
      <c r="G41" s="54">
        <f t="shared" ref="G41:G44" si="15">F41/F$45</f>
        <v>0.17700968840010475</v>
      </c>
      <c r="H41" s="13">
        <v>393</v>
      </c>
      <c r="I41" s="54">
        <f t="shared" ref="I41:I44" si="16">H41/H$45</f>
        <v>0.40515463917525774</v>
      </c>
      <c r="J41" s="21">
        <f>B41+D41+F41+H41</f>
        <v>11691</v>
      </c>
      <c r="K41" s="55">
        <f t="shared" ref="K41:K44" si="17">J41/J$45</f>
        <v>0.433</v>
      </c>
    </row>
    <row r="42" spans="1:11" x14ac:dyDescent="0.2">
      <c r="A42" s="6" t="s">
        <v>24</v>
      </c>
      <c r="B42" s="13">
        <v>149</v>
      </c>
      <c r="C42" s="54">
        <f t="shared" ref="C42:C44" si="18">B42/B$45</f>
        <v>2.2951324707332101E-2</v>
      </c>
      <c r="D42" s="13">
        <v>10511</v>
      </c>
      <c r="E42" s="54">
        <f t="shared" si="14"/>
        <v>0.66868121381767287</v>
      </c>
      <c r="F42" s="13">
        <v>925</v>
      </c>
      <c r="G42" s="54">
        <f t="shared" si="15"/>
        <v>0.24221000261848652</v>
      </c>
      <c r="H42" s="13">
        <v>64</v>
      </c>
      <c r="I42" s="54">
        <f t="shared" si="16"/>
        <v>6.5979381443298971E-2</v>
      </c>
      <c r="J42" s="21">
        <f t="shared" ref="J42:J45" si="19">B42+D42+F42+H42</f>
        <v>11649</v>
      </c>
      <c r="K42" s="55">
        <f t="shared" si="17"/>
        <v>0.43144444444444446</v>
      </c>
    </row>
    <row r="43" spans="1:11" x14ac:dyDescent="0.2">
      <c r="A43" s="6" t="s">
        <v>25</v>
      </c>
      <c r="B43" s="13">
        <v>177</v>
      </c>
      <c r="C43" s="54">
        <f t="shared" si="18"/>
        <v>2.7264325323475048E-2</v>
      </c>
      <c r="D43" s="13">
        <v>493</v>
      </c>
      <c r="E43" s="54">
        <f t="shared" si="14"/>
        <v>3.1363318277244097E-2</v>
      </c>
      <c r="F43" s="13">
        <v>2156</v>
      </c>
      <c r="G43" s="54">
        <f t="shared" si="15"/>
        <v>0.56454569258968312</v>
      </c>
      <c r="H43" s="13">
        <v>41</v>
      </c>
      <c r="I43" s="54">
        <f t="shared" si="16"/>
        <v>4.2268041237113405E-2</v>
      </c>
      <c r="J43" s="21">
        <f t="shared" si="19"/>
        <v>2867</v>
      </c>
      <c r="K43" s="55">
        <f t="shared" si="17"/>
        <v>0.10618518518518519</v>
      </c>
    </row>
    <row r="44" spans="1:11" x14ac:dyDescent="0.2">
      <c r="A44" s="6" t="s">
        <v>26</v>
      </c>
      <c r="B44" s="13">
        <v>127</v>
      </c>
      <c r="C44" s="54">
        <f t="shared" si="18"/>
        <v>1.9562538508934073E-2</v>
      </c>
      <c r="D44" s="13">
        <v>132</v>
      </c>
      <c r="E44" s="54">
        <f t="shared" si="14"/>
        <v>8.3974807557732675E-3</v>
      </c>
      <c r="F44" s="13">
        <v>62</v>
      </c>
      <c r="G44" s="54">
        <f t="shared" si="15"/>
        <v>1.6234616391725583E-2</v>
      </c>
      <c r="H44" s="13">
        <v>472</v>
      </c>
      <c r="I44" s="54">
        <f t="shared" si="16"/>
        <v>0.48659793814432989</v>
      </c>
      <c r="J44" s="21">
        <f t="shared" si="19"/>
        <v>793</v>
      </c>
      <c r="K44" s="55">
        <f t="shared" si="17"/>
        <v>2.937037037037037E-2</v>
      </c>
    </row>
    <row r="45" spans="1:11" x14ac:dyDescent="0.2">
      <c r="A45" s="16" t="s">
        <v>8</v>
      </c>
      <c r="B45" s="31">
        <f>SUM(B41:B44)</f>
        <v>6492</v>
      </c>
      <c r="C45" s="56"/>
      <c r="D45" s="31">
        <f>SUM(D41:D44)</f>
        <v>15719</v>
      </c>
      <c r="E45" s="56"/>
      <c r="F45" s="31">
        <f>SUM(F41:F44)</f>
        <v>3819</v>
      </c>
      <c r="G45" s="56"/>
      <c r="H45" s="31">
        <f>SUM(H41:H44)</f>
        <v>970</v>
      </c>
      <c r="I45" s="56"/>
      <c r="J45" s="33">
        <f t="shared" si="19"/>
        <v>27000</v>
      </c>
      <c r="K45" s="18"/>
    </row>
    <row r="46" spans="1:11" x14ac:dyDescent="0.2">
      <c r="A46" s="58" t="s">
        <v>55</v>
      </c>
      <c r="B46" s="35"/>
      <c r="D46" s="35"/>
      <c r="F46" s="35"/>
      <c r="H46" s="35"/>
      <c r="J46" s="35"/>
    </row>
    <row r="48" spans="1:11" x14ac:dyDescent="0.2">
      <c r="A48" s="57" t="s">
        <v>67</v>
      </c>
    </row>
    <row r="49" spans="1:11" ht="14.45" customHeight="1" x14ac:dyDescent="0.2">
      <c r="A49" s="80" t="s">
        <v>37</v>
      </c>
      <c r="B49" s="75" t="s">
        <v>36</v>
      </c>
      <c r="C49" s="75"/>
      <c r="D49" s="75"/>
      <c r="E49" s="75"/>
      <c r="F49" s="75"/>
      <c r="G49" s="75"/>
      <c r="H49" s="75"/>
      <c r="I49" s="75"/>
      <c r="J49" s="75"/>
      <c r="K49" s="75"/>
    </row>
    <row r="50" spans="1:11" x14ac:dyDescent="0.2">
      <c r="A50" s="81"/>
      <c r="B50" s="73" t="s">
        <v>23</v>
      </c>
      <c r="C50" s="74"/>
      <c r="D50" s="73" t="s">
        <v>24</v>
      </c>
      <c r="E50" s="74"/>
      <c r="F50" s="73" t="s">
        <v>25</v>
      </c>
      <c r="G50" s="74"/>
      <c r="H50" s="73" t="s">
        <v>26</v>
      </c>
      <c r="I50" s="74"/>
      <c r="J50" s="79" t="s">
        <v>8</v>
      </c>
      <c r="K50" s="79"/>
    </row>
    <row r="51" spans="1:11" x14ac:dyDescent="0.2">
      <c r="A51" s="82"/>
      <c r="B51" s="25" t="s">
        <v>6</v>
      </c>
      <c r="C51" s="26" t="s">
        <v>7</v>
      </c>
      <c r="D51" s="25" t="s">
        <v>6</v>
      </c>
      <c r="E51" s="26" t="s">
        <v>7</v>
      </c>
      <c r="F51" s="25" t="s">
        <v>6</v>
      </c>
      <c r="G51" s="26" t="s">
        <v>7</v>
      </c>
      <c r="H51" s="25" t="s">
        <v>6</v>
      </c>
      <c r="I51" s="26" t="s">
        <v>7</v>
      </c>
      <c r="J51" s="27" t="s">
        <v>6</v>
      </c>
      <c r="K51" s="27" t="s">
        <v>7</v>
      </c>
    </row>
    <row r="52" spans="1:11" x14ac:dyDescent="0.2">
      <c r="A52" s="6" t="s">
        <v>23</v>
      </c>
      <c r="B52" s="13">
        <v>2993</v>
      </c>
      <c r="C52" s="54">
        <f>B52/B$56</f>
        <v>0.92234206471494606</v>
      </c>
      <c r="D52" s="13">
        <v>1367</v>
      </c>
      <c r="E52" s="54">
        <f t="shared" ref="E52:E55" si="20">D52/D$56</f>
        <v>0.46591683708248127</v>
      </c>
      <c r="F52" s="13">
        <v>125</v>
      </c>
      <c r="G52" s="54">
        <f t="shared" ref="G52:G55" si="21">F52/F$56</f>
        <v>0.14637002341920374</v>
      </c>
      <c r="H52" s="13">
        <v>139</v>
      </c>
      <c r="I52" s="54">
        <f t="shared" ref="I52:I55" si="22">H52/H$56</f>
        <v>0.46801346801346799</v>
      </c>
      <c r="J52" s="21">
        <f>B52+D52+F52+H52</f>
        <v>4624</v>
      </c>
      <c r="K52" s="55">
        <f t="shared" ref="K52:K55" si="23">J52/J$56</f>
        <v>0.6308321964529332</v>
      </c>
    </row>
    <row r="53" spans="1:11" x14ac:dyDescent="0.2">
      <c r="A53" s="6" t="s">
        <v>24</v>
      </c>
      <c r="B53" s="13">
        <v>18</v>
      </c>
      <c r="C53" s="54">
        <f t="shared" ref="C53:C55" si="24">B53/B$56</f>
        <v>5.5469953775038518E-3</v>
      </c>
      <c r="D53" s="13">
        <v>1400</v>
      </c>
      <c r="E53" s="54">
        <f t="shared" si="20"/>
        <v>0.47716428084526247</v>
      </c>
      <c r="F53" s="13">
        <v>53</v>
      </c>
      <c r="G53" s="54">
        <f t="shared" si="21"/>
        <v>6.2060889929742388E-2</v>
      </c>
      <c r="H53" s="13">
        <v>13</v>
      </c>
      <c r="I53" s="54">
        <f t="shared" si="22"/>
        <v>4.3771043771043773E-2</v>
      </c>
      <c r="J53" s="21">
        <f t="shared" ref="J53:J56" si="25">B53+D53+F53+H53</f>
        <v>1484</v>
      </c>
      <c r="K53" s="55">
        <f t="shared" si="23"/>
        <v>0.20245566166439291</v>
      </c>
    </row>
    <row r="54" spans="1:11" x14ac:dyDescent="0.2">
      <c r="A54" s="6" t="s">
        <v>25</v>
      </c>
      <c r="B54" s="13">
        <v>172</v>
      </c>
      <c r="C54" s="54">
        <f t="shared" si="24"/>
        <v>5.3004622496147923E-2</v>
      </c>
      <c r="D54" s="13">
        <v>136</v>
      </c>
      <c r="E54" s="54">
        <f t="shared" si="20"/>
        <v>4.6353101567825496E-2</v>
      </c>
      <c r="F54" s="13">
        <v>664</v>
      </c>
      <c r="G54" s="54">
        <f t="shared" si="21"/>
        <v>0.77751756440281028</v>
      </c>
      <c r="H54" s="13">
        <v>16</v>
      </c>
      <c r="I54" s="54">
        <f t="shared" si="22"/>
        <v>5.387205387205387E-2</v>
      </c>
      <c r="J54" s="21">
        <f t="shared" si="25"/>
        <v>988</v>
      </c>
      <c r="K54" s="55">
        <f t="shared" si="23"/>
        <v>0.13478854024556616</v>
      </c>
    </row>
    <row r="55" spans="1:11" x14ac:dyDescent="0.2">
      <c r="A55" s="6" t="s">
        <v>26</v>
      </c>
      <c r="B55" s="13">
        <v>62</v>
      </c>
      <c r="C55" s="54">
        <f t="shared" si="24"/>
        <v>1.9106317411402157E-2</v>
      </c>
      <c r="D55" s="13">
        <v>31</v>
      </c>
      <c r="E55" s="54">
        <f t="shared" si="20"/>
        <v>1.0565780504430812E-2</v>
      </c>
      <c r="F55" s="13">
        <v>12</v>
      </c>
      <c r="G55" s="54">
        <f t="shared" si="21"/>
        <v>1.405152224824356E-2</v>
      </c>
      <c r="H55" s="13">
        <v>129</v>
      </c>
      <c r="I55" s="54">
        <f t="shared" si="22"/>
        <v>0.43434343434343436</v>
      </c>
      <c r="J55" s="21">
        <f t="shared" si="25"/>
        <v>234</v>
      </c>
      <c r="K55" s="55">
        <f t="shared" si="23"/>
        <v>3.1923601637107779E-2</v>
      </c>
    </row>
    <row r="56" spans="1:11" x14ac:dyDescent="0.2">
      <c r="A56" s="16" t="s">
        <v>8</v>
      </c>
      <c r="B56" s="31">
        <f>SUM(B52:B55)</f>
        <v>3245</v>
      </c>
      <c r="C56" s="56"/>
      <c r="D56" s="31">
        <f>SUM(D52:D55)</f>
        <v>2934</v>
      </c>
      <c r="E56" s="56"/>
      <c r="F56" s="31">
        <f>SUM(F52:F55)</f>
        <v>854</v>
      </c>
      <c r="G56" s="56"/>
      <c r="H56" s="31">
        <f>SUM(H52:H55)</f>
        <v>297</v>
      </c>
      <c r="I56" s="56"/>
      <c r="J56" s="33">
        <f t="shared" si="25"/>
        <v>7330</v>
      </c>
      <c r="K56" s="18"/>
    </row>
    <row r="57" spans="1:11" x14ac:dyDescent="0.2">
      <c r="A57" s="58" t="s">
        <v>55</v>
      </c>
    </row>
    <row r="59" spans="1:11" ht="42.6" customHeight="1" x14ac:dyDescent="0.2">
      <c r="A59" s="77" t="s">
        <v>68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</row>
  </sheetData>
  <mergeCells count="36">
    <mergeCell ref="A59:K59"/>
    <mergeCell ref="B5:K5"/>
    <mergeCell ref="B6:C6"/>
    <mergeCell ref="D6:E6"/>
    <mergeCell ref="F6:G6"/>
    <mergeCell ref="A5:A7"/>
    <mergeCell ref="A16:A18"/>
    <mergeCell ref="A27:A29"/>
    <mergeCell ref="A38:A40"/>
    <mergeCell ref="A49:A51"/>
    <mergeCell ref="H6:I6"/>
    <mergeCell ref="J6:K6"/>
    <mergeCell ref="B16:K16"/>
    <mergeCell ref="B17:C17"/>
    <mergeCell ref="D17:E17"/>
    <mergeCell ref="F17:G17"/>
    <mergeCell ref="H17:I17"/>
    <mergeCell ref="J17:K17"/>
    <mergeCell ref="B27:K27"/>
    <mergeCell ref="B28:C28"/>
    <mergeCell ref="D28:E28"/>
    <mergeCell ref="F28:G28"/>
    <mergeCell ref="H28:I28"/>
    <mergeCell ref="J28:K28"/>
    <mergeCell ref="B38:K38"/>
    <mergeCell ref="B39:C39"/>
    <mergeCell ref="D39:E39"/>
    <mergeCell ref="F39:G39"/>
    <mergeCell ref="H39:I39"/>
    <mergeCell ref="J39:K39"/>
    <mergeCell ref="B49:K49"/>
    <mergeCell ref="B50:C50"/>
    <mergeCell ref="D50:E50"/>
    <mergeCell ref="F50:G50"/>
    <mergeCell ref="H50:I50"/>
    <mergeCell ref="J50:K50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00CBD-76A8-489A-AC6C-644F4CF6174B}">
  <sheetPr>
    <pageSetUpPr fitToPage="1"/>
  </sheetPr>
  <dimension ref="A1:L59"/>
  <sheetViews>
    <sheetView workbookViewId="0"/>
  </sheetViews>
  <sheetFormatPr defaultColWidth="8.85546875" defaultRowHeight="12.75" x14ac:dyDescent="0.2"/>
  <cols>
    <col min="1" max="1" width="24.7109375" style="2" customWidth="1"/>
    <col min="2" max="3" width="8.85546875" style="2"/>
    <col min="4" max="7" width="11.5703125" style="2" customWidth="1"/>
    <col min="8" max="16384" width="8.85546875" style="2"/>
  </cols>
  <sheetData>
    <row r="1" spans="1:12" x14ac:dyDescent="0.2">
      <c r="A1" s="1" t="s">
        <v>69</v>
      </c>
    </row>
    <row r="3" spans="1:12" x14ac:dyDescent="0.2">
      <c r="A3" s="83" t="s">
        <v>30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5" spans="1:12" x14ac:dyDescent="0.2">
      <c r="A5" s="80" t="s">
        <v>62</v>
      </c>
      <c r="B5" s="75" t="s">
        <v>37</v>
      </c>
      <c r="C5" s="75"/>
      <c r="D5" s="75"/>
      <c r="E5" s="75"/>
      <c r="F5" s="75"/>
      <c r="G5" s="75"/>
      <c r="H5" s="75"/>
      <c r="I5" s="75"/>
      <c r="J5" s="75"/>
      <c r="K5" s="75"/>
    </row>
    <row r="6" spans="1:12" x14ac:dyDescent="0.2">
      <c r="A6" s="81"/>
      <c r="B6" s="73" t="s">
        <v>23</v>
      </c>
      <c r="C6" s="74"/>
      <c r="D6" s="73" t="s">
        <v>24</v>
      </c>
      <c r="E6" s="74"/>
      <c r="F6" s="73" t="s">
        <v>25</v>
      </c>
      <c r="G6" s="74"/>
      <c r="H6" s="73" t="s">
        <v>26</v>
      </c>
      <c r="I6" s="74"/>
      <c r="J6" s="79" t="s">
        <v>8</v>
      </c>
      <c r="K6" s="79"/>
    </row>
    <row r="7" spans="1:12" x14ac:dyDescent="0.2">
      <c r="A7" s="82"/>
      <c r="B7" s="25" t="s">
        <v>6</v>
      </c>
      <c r="C7" s="26" t="s">
        <v>7</v>
      </c>
      <c r="D7" s="25" t="s">
        <v>6</v>
      </c>
      <c r="E7" s="26" t="s">
        <v>7</v>
      </c>
      <c r="F7" s="25" t="s">
        <v>6</v>
      </c>
      <c r="G7" s="26" t="s">
        <v>7</v>
      </c>
      <c r="H7" s="25" t="s">
        <v>6</v>
      </c>
      <c r="I7" s="26" t="s">
        <v>7</v>
      </c>
      <c r="J7" s="27" t="s">
        <v>6</v>
      </c>
      <c r="K7" s="27" t="s">
        <v>7</v>
      </c>
    </row>
    <row r="8" spans="1:12" x14ac:dyDescent="0.2">
      <c r="A8" s="6" t="s">
        <v>23</v>
      </c>
      <c r="B8" s="13">
        <v>10196</v>
      </c>
      <c r="C8" s="54">
        <f>B8/B$12</f>
        <v>0.91076373380973652</v>
      </c>
      <c r="D8" s="13">
        <v>6186</v>
      </c>
      <c r="E8" s="54">
        <f>D8/D$12</f>
        <v>0.26831489915419648</v>
      </c>
      <c r="F8" s="13">
        <v>682</v>
      </c>
      <c r="G8" s="54">
        <f>F8/F$12</f>
        <v>0.13755546591367487</v>
      </c>
      <c r="H8" s="13">
        <v>381</v>
      </c>
      <c r="I8" s="54">
        <f>H8/H$12</f>
        <v>0.39646201873048909</v>
      </c>
      <c r="J8" s="21">
        <f>B8+D8+F8+H8</f>
        <v>17445</v>
      </c>
      <c r="K8" s="55">
        <f>J8/J$12</f>
        <v>0.43429012422514873</v>
      </c>
    </row>
    <row r="9" spans="1:12" x14ac:dyDescent="0.2">
      <c r="A9" s="6" t="s">
        <v>24</v>
      </c>
      <c r="B9" s="13">
        <v>284</v>
      </c>
      <c r="C9" s="54">
        <f t="shared" ref="C9:C11" si="0">B9/B$12</f>
        <v>2.5368468066100939E-2</v>
      </c>
      <c r="D9" s="13">
        <v>15788</v>
      </c>
      <c r="E9" s="54">
        <f t="shared" ref="E9:G11" si="1">D9/D$12</f>
        <v>0.68479722402949472</v>
      </c>
      <c r="F9" s="13">
        <v>993</v>
      </c>
      <c r="G9" s="54">
        <f t="shared" si="1"/>
        <v>0.20028237192416296</v>
      </c>
      <c r="H9" s="13">
        <v>92</v>
      </c>
      <c r="I9" s="54">
        <f t="shared" ref="I9:K11" si="2">H9/H$12</f>
        <v>9.5733610822060347E-2</v>
      </c>
      <c r="J9" s="21">
        <f t="shared" ref="J9:J12" si="3">B9+D9+F9+H9</f>
        <v>17157</v>
      </c>
      <c r="K9" s="55">
        <f t="shared" si="2"/>
        <v>0.4271204162413802</v>
      </c>
    </row>
    <row r="10" spans="1:12" x14ac:dyDescent="0.2">
      <c r="A10" s="6" t="s">
        <v>25</v>
      </c>
      <c r="B10" s="13">
        <v>513</v>
      </c>
      <c r="C10" s="54">
        <f t="shared" si="0"/>
        <v>4.5824028584189373E-2</v>
      </c>
      <c r="D10" s="13">
        <v>907</v>
      </c>
      <c r="E10" s="54">
        <f t="shared" si="1"/>
        <v>3.9340707004988075E-2</v>
      </c>
      <c r="F10" s="13">
        <v>3209</v>
      </c>
      <c r="G10" s="54">
        <f t="shared" si="1"/>
        <v>0.64723678902783377</v>
      </c>
      <c r="H10" s="13">
        <v>67</v>
      </c>
      <c r="I10" s="54">
        <f t="shared" si="2"/>
        <v>6.9719042663891784E-2</v>
      </c>
      <c r="J10" s="21">
        <f t="shared" si="3"/>
        <v>4696</v>
      </c>
      <c r="K10" s="55">
        <f t="shared" si="2"/>
        <v>0.11690607184644876</v>
      </c>
    </row>
    <row r="11" spans="1:12" x14ac:dyDescent="0.2">
      <c r="A11" s="6" t="s">
        <v>26</v>
      </c>
      <c r="B11" s="13">
        <v>202</v>
      </c>
      <c r="C11" s="54">
        <f t="shared" si="0"/>
        <v>1.8043769539973203E-2</v>
      </c>
      <c r="D11" s="13">
        <v>174</v>
      </c>
      <c r="E11" s="54">
        <f t="shared" si="1"/>
        <v>7.5471698113207548E-3</v>
      </c>
      <c r="F11" s="13">
        <v>74</v>
      </c>
      <c r="G11" s="54">
        <f t="shared" si="1"/>
        <v>1.4925373134328358E-2</v>
      </c>
      <c r="H11" s="13">
        <v>421</v>
      </c>
      <c r="I11" s="54">
        <f t="shared" si="2"/>
        <v>0.4380853277835588</v>
      </c>
      <c r="J11" s="10">
        <f t="shared" si="3"/>
        <v>871</v>
      </c>
      <c r="K11" s="59">
        <f t="shared" si="2"/>
        <v>2.168338768702233E-2</v>
      </c>
    </row>
    <row r="12" spans="1:12" x14ac:dyDescent="0.2">
      <c r="A12" s="16" t="s">
        <v>8</v>
      </c>
      <c r="B12" s="31">
        <f>SUM(B8:B11)</f>
        <v>11195</v>
      </c>
      <c r="C12" s="56"/>
      <c r="D12" s="31">
        <f>SUM(D8:D11)</f>
        <v>23055</v>
      </c>
      <c r="E12" s="56"/>
      <c r="F12" s="31">
        <f>SUM(F8:F11)</f>
        <v>4958</v>
      </c>
      <c r="G12" s="56"/>
      <c r="H12" s="31">
        <f>SUM(H8:H11)</f>
        <v>961</v>
      </c>
      <c r="I12" s="56"/>
      <c r="J12" s="33">
        <f t="shared" si="3"/>
        <v>40169</v>
      </c>
      <c r="K12" s="18"/>
    </row>
    <row r="13" spans="1:12" x14ac:dyDescent="0.2">
      <c r="A13" s="58" t="s">
        <v>55</v>
      </c>
      <c r="B13" s="35"/>
      <c r="D13" s="35"/>
      <c r="F13" s="35"/>
      <c r="H13" s="35"/>
      <c r="J13" s="35"/>
    </row>
    <row r="15" spans="1:12" x14ac:dyDescent="0.2">
      <c r="A15" s="57" t="s">
        <v>32</v>
      </c>
    </row>
    <row r="16" spans="1:12" ht="14.45" customHeight="1" x14ac:dyDescent="0.2">
      <c r="A16" s="80" t="s">
        <v>62</v>
      </c>
      <c r="B16" s="75" t="s">
        <v>37</v>
      </c>
      <c r="C16" s="75"/>
      <c r="D16" s="75"/>
      <c r="E16" s="75"/>
      <c r="F16" s="75"/>
      <c r="G16" s="75"/>
      <c r="H16" s="75"/>
      <c r="I16" s="75"/>
      <c r="J16" s="75"/>
      <c r="K16" s="75"/>
    </row>
    <row r="17" spans="1:11" x14ac:dyDescent="0.2">
      <c r="A17" s="81"/>
      <c r="B17" s="73" t="s">
        <v>23</v>
      </c>
      <c r="C17" s="74"/>
      <c r="D17" s="73" t="s">
        <v>24</v>
      </c>
      <c r="E17" s="74"/>
      <c r="F17" s="73" t="s">
        <v>25</v>
      </c>
      <c r="G17" s="74"/>
      <c r="H17" s="73" t="s">
        <v>26</v>
      </c>
      <c r="I17" s="74"/>
      <c r="J17" s="79" t="s">
        <v>8</v>
      </c>
      <c r="K17" s="79"/>
    </row>
    <row r="18" spans="1:11" x14ac:dyDescent="0.2">
      <c r="A18" s="82"/>
      <c r="B18" s="25" t="s">
        <v>6</v>
      </c>
      <c r="C18" s="26" t="s">
        <v>7</v>
      </c>
      <c r="D18" s="25" t="s">
        <v>6</v>
      </c>
      <c r="E18" s="26" t="s">
        <v>7</v>
      </c>
      <c r="F18" s="25" t="s">
        <v>6</v>
      </c>
      <c r="G18" s="26" t="s">
        <v>7</v>
      </c>
      <c r="H18" s="25" t="s">
        <v>6</v>
      </c>
      <c r="I18" s="26" t="s">
        <v>7</v>
      </c>
      <c r="J18" s="27" t="s">
        <v>6</v>
      </c>
      <c r="K18" s="27" t="s">
        <v>7</v>
      </c>
    </row>
    <row r="19" spans="1:11" x14ac:dyDescent="0.2">
      <c r="A19" s="6" t="s">
        <v>23</v>
      </c>
      <c r="B19" s="13">
        <v>2299</v>
      </c>
      <c r="C19" s="54">
        <f>B19/B$23</f>
        <v>0.88970588235294112</v>
      </c>
      <c r="D19" s="13">
        <v>2049</v>
      </c>
      <c r="E19" s="54">
        <f t="shared" ref="E19:G22" si="4">D19/D$23</f>
        <v>0.1728238866396761</v>
      </c>
      <c r="F19" s="13">
        <v>214</v>
      </c>
      <c r="G19" s="54">
        <f t="shared" si="4"/>
        <v>9.8799630655586335E-2</v>
      </c>
      <c r="H19" s="13">
        <v>110</v>
      </c>
      <c r="I19" s="54">
        <f t="shared" ref="I19:I22" si="5">H19/H$23</f>
        <v>0.32448377581120946</v>
      </c>
      <c r="J19" s="21">
        <f>B19+D19+F19+H19</f>
        <v>4672</v>
      </c>
      <c r="K19" s="55">
        <f t="shared" ref="K19:K22" si="6">J19/J$23</f>
        <v>0.27571555030982592</v>
      </c>
    </row>
    <row r="20" spans="1:11" x14ac:dyDescent="0.2">
      <c r="A20" s="6" t="s">
        <v>24</v>
      </c>
      <c r="B20" s="13">
        <v>141</v>
      </c>
      <c r="C20" s="54">
        <f t="shared" ref="C20:C22" si="7">B20/B$23</f>
        <v>5.4566563467492259E-2</v>
      </c>
      <c r="D20" s="13">
        <v>9293</v>
      </c>
      <c r="E20" s="54">
        <f t="shared" si="4"/>
        <v>0.78382253711201078</v>
      </c>
      <c r="F20" s="13">
        <v>677</v>
      </c>
      <c r="G20" s="54">
        <f t="shared" si="4"/>
        <v>0.31255771006463529</v>
      </c>
      <c r="H20" s="13">
        <v>41</v>
      </c>
      <c r="I20" s="54">
        <f t="shared" si="5"/>
        <v>0.12094395280235988</v>
      </c>
      <c r="J20" s="21">
        <f t="shared" ref="J20:J23" si="8">B20+D20+F20+H20</f>
        <v>10152</v>
      </c>
      <c r="K20" s="55">
        <f t="shared" si="6"/>
        <v>0.59911478312186484</v>
      </c>
    </row>
    <row r="21" spans="1:11" x14ac:dyDescent="0.2">
      <c r="A21" s="6" t="s">
        <v>25</v>
      </c>
      <c r="B21" s="13">
        <v>92</v>
      </c>
      <c r="C21" s="54">
        <f t="shared" si="7"/>
        <v>3.5603715170278639E-2</v>
      </c>
      <c r="D21" s="13">
        <v>436</v>
      </c>
      <c r="E21" s="54">
        <f t="shared" si="4"/>
        <v>3.6774628879892038E-2</v>
      </c>
      <c r="F21" s="13">
        <v>1249</v>
      </c>
      <c r="G21" s="54">
        <f t="shared" si="4"/>
        <v>0.57663896583564178</v>
      </c>
      <c r="H21" s="13">
        <v>20</v>
      </c>
      <c r="I21" s="54">
        <f t="shared" si="5"/>
        <v>5.8997050147492625E-2</v>
      </c>
      <c r="J21" s="21">
        <f t="shared" si="8"/>
        <v>1797</v>
      </c>
      <c r="K21" s="55">
        <f t="shared" si="6"/>
        <v>0.10604898200059014</v>
      </c>
    </row>
    <row r="22" spans="1:11" x14ac:dyDescent="0.2">
      <c r="A22" s="6" t="s">
        <v>26</v>
      </c>
      <c r="B22" s="13">
        <v>52</v>
      </c>
      <c r="C22" s="54">
        <f t="shared" si="7"/>
        <v>2.0123839009287926E-2</v>
      </c>
      <c r="D22" s="13">
        <v>78</v>
      </c>
      <c r="E22" s="54">
        <f t="shared" si="4"/>
        <v>6.5789473684210523E-3</v>
      </c>
      <c r="F22" s="13">
        <v>26</v>
      </c>
      <c r="G22" s="54">
        <f t="shared" si="4"/>
        <v>1.2003693444136657E-2</v>
      </c>
      <c r="H22" s="13">
        <v>168</v>
      </c>
      <c r="I22" s="54">
        <f t="shared" si="5"/>
        <v>0.49557522123893805</v>
      </c>
      <c r="J22" s="21">
        <f t="shared" si="8"/>
        <v>324</v>
      </c>
      <c r="K22" s="55">
        <f t="shared" si="6"/>
        <v>1.9120684567719093E-2</v>
      </c>
    </row>
    <row r="23" spans="1:11" x14ac:dyDescent="0.2">
      <c r="A23" s="16" t="s">
        <v>8</v>
      </c>
      <c r="B23" s="31">
        <f>SUM(B19:B22)</f>
        <v>2584</v>
      </c>
      <c r="C23" s="56"/>
      <c r="D23" s="31">
        <f>SUM(D19:D22)</f>
        <v>11856</v>
      </c>
      <c r="E23" s="56"/>
      <c r="F23" s="31">
        <f>SUM(F19:F22)</f>
        <v>2166</v>
      </c>
      <c r="G23" s="56"/>
      <c r="H23" s="31">
        <f>SUM(H19:H22)</f>
        <v>339</v>
      </c>
      <c r="I23" s="56"/>
      <c r="J23" s="33">
        <f t="shared" si="8"/>
        <v>16945</v>
      </c>
      <c r="K23" s="18"/>
    </row>
    <row r="24" spans="1:11" x14ac:dyDescent="0.2">
      <c r="A24" s="58" t="s">
        <v>55</v>
      </c>
      <c r="B24" s="35"/>
      <c r="D24" s="35"/>
      <c r="F24" s="35"/>
      <c r="H24" s="35"/>
      <c r="J24" s="35"/>
    </row>
    <row r="26" spans="1:11" x14ac:dyDescent="0.2">
      <c r="A26" s="57" t="s">
        <v>33</v>
      </c>
    </row>
    <row r="27" spans="1:11" ht="14.45" customHeight="1" x14ac:dyDescent="0.2">
      <c r="A27" s="80" t="s">
        <v>62</v>
      </c>
      <c r="B27" s="75" t="s">
        <v>37</v>
      </c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2">
      <c r="A28" s="81"/>
      <c r="B28" s="73" t="s">
        <v>23</v>
      </c>
      <c r="C28" s="74"/>
      <c r="D28" s="73" t="s">
        <v>24</v>
      </c>
      <c r="E28" s="74"/>
      <c r="F28" s="73" t="s">
        <v>25</v>
      </c>
      <c r="G28" s="74"/>
      <c r="H28" s="73" t="s">
        <v>26</v>
      </c>
      <c r="I28" s="74"/>
      <c r="J28" s="79" t="s">
        <v>8</v>
      </c>
      <c r="K28" s="79"/>
    </row>
    <row r="29" spans="1:11" x14ac:dyDescent="0.2">
      <c r="A29" s="82"/>
      <c r="B29" s="25" t="s">
        <v>6</v>
      </c>
      <c r="C29" s="26" t="s">
        <v>7</v>
      </c>
      <c r="D29" s="25" t="s">
        <v>6</v>
      </c>
      <c r="E29" s="26" t="s">
        <v>7</v>
      </c>
      <c r="F29" s="25" t="s">
        <v>6</v>
      </c>
      <c r="G29" s="26" t="s">
        <v>7</v>
      </c>
      <c r="H29" s="25" t="s">
        <v>6</v>
      </c>
      <c r="I29" s="26" t="s">
        <v>7</v>
      </c>
      <c r="J29" s="27" t="s">
        <v>6</v>
      </c>
      <c r="K29" s="27" t="s">
        <v>7</v>
      </c>
    </row>
    <row r="30" spans="1:11" x14ac:dyDescent="0.2">
      <c r="A30" s="6" t="s">
        <v>23</v>
      </c>
      <c r="B30" s="13">
        <v>7897</v>
      </c>
      <c r="C30" s="54">
        <f>B30/B$34</f>
        <v>0.9170828010684009</v>
      </c>
      <c r="D30" s="13">
        <v>4137</v>
      </c>
      <c r="E30" s="54">
        <f>D30/D$34</f>
        <v>0.3694079828556121</v>
      </c>
      <c r="F30" s="13">
        <v>468</v>
      </c>
      <c r="G30" s="54">
        <f>F30/F$34</f>
        <v>0.16762177650429799</v>
      </c>
      <c r="H30" s="13">
        <v>271</v>
      </c>
      <c r="I30" s="54">
        <f>H30/H$34</f>
        <v>0.43569131832797425</v>
      </c>
      <c r="J30" s="21">
        <f>B30+D30+F30+H30</f>
        <v>12773</v>
      </c>
      <c r="K30" s="55">
        <f>J30/J$34</f>
        <v>0.54999138821908367</v>
      </c>
    </row>
    <row r="31" spans="1:11" x14ac:dyDescent="0.2">
      <c r="A31" s="6" t="s">
        <v>24</v>
      </c>
      <c r="B31" s="13">
        <v>143</v>
      </c>
      <c r="C31" s="54">
        <f t="shared" ref="C31:E33" si="9">B31/B$34</f>
        <v>1.6606665892463127E-2</v>
      </c>
      <c r="D31" s="13">
        <v>6495</v>
      </c>
      <c r="E31" s="54">
        <f t="shared" si="9"/>
        <v>0.57996249665148669</v>
      </c>
      <c r="F31" s="13">
        <v>316</v>
      </c>
      <c r="G31" s="54">
        <f t="shared" ref="G31:G33" si="10">F31/F$34</f>
        <v>0.11318051575931232</v>
      </c>
      <c r="H31" s="13">
        <v>51</v>
      </c>
      <c r="I31" s="54">
        <f t="shared" ref="I31:I33" si="11">H31/H$34</f>
        <v>8.1993569131832797E-2</v>
      </c>
      <c r="J31" s="21">
        <f t="shared" ref="J31:J34" si="12">B31+D31+F31+H31</f>
        <v>7005</v>
      </c>
      <c r="K31" s="55">
        <f t="shared" ref="K31:K33" si="13">J31/J$34</f>
        <v>0.30162762659317949</v>
      </c>
    </row>
    <row r="32" spans="1:11" x14ac:dyDescent="0.2">
      <c r="A32" s="6" t="s">
        <v>25</v>
      </c>
      <c r="B32" s="13">
        <v>421</v>
      </c>
      <c r="C32" s="54">
        <f t="shared" si="9"/>
        <v>4.8890953431657183E-2</v>
      </c>
      <c r="D32" s="13">
        <v>471</v>
      </c>
      <c r="E32" s="54">
        <f t="shared" si="9"/>
        <v>4.2057326547013128E-2</v>
      </c>
      <c r="F32" s="13">
        <v>1960</v>
      </c>
      <c r="G32" s="54">
        <f t="shared" si="10"/>
        <v>0.70200573065902583</v>
      </c>
      <c r="H32" s="13">
        <v>47</v>
      </c>
      <c r="I32" s="54">
        <f t="shared" si="11"/>
        <v>7.5562700964630219E-2</v>
      </c>
      <c r="J32" s="21">
        <f t="shared" si="12"/>
        <v>2899</v>
      </c>
      <c r="K32" s="55">
        <f t="shared" si="13"/>
        <v>0.12482776438167413</v>
      </c>
    </row>
    <row r="33" spans="1:11" x14ac:dyDescent="0.2">
      <c r="A33" s="6" t="s">
        <v>26</v>
      </c>
      <c r="B33" s="13">
        <v>150</v>
      </c>
      <c r="C33" s="54">
        <f t="shared" si="9"/>
        <v>1.7419579607478808E-2</v>
      </c>
      <c r="D33" s="13">
        <v>96</v>
      </c>
      <c r="E33" s="54">
        <f t="shared" si="9"/>
        <v>8.5721939458880264E-3</v>
      </c>
      <c r="F33" s="13">
        <v>48</v>
      </c>
      <c r="G33" s="54">
        <f t="shared" si="10"/>
        <v>1.7191977077363897E-2</v>
      </c>
      <c r="H33" s="13">
        <v>253</v>
      </c>
      <c r="I33" s="54">
        <f t="shared" si="11"/>
        <v>0.40675241157556269</v>
      </c>
      <c r="J33" s="21">
        <f t="shared" si="12"/>
        <v>547</v>
      </c>
      <c r="K33" s="55">
        <f t="shared" si="13"/>
        <v>2.3553220806062695E-2</v>
      </c>
    </row>
    <row r="34" spans="1:11" x14ac:dyDescent="0.2">
      <c r="A34" s="16" t="s">
        <v>8</v>
      </c>
      <c r="B34" s="31">
        <f>SUM(B30:B33)</f>
        <v>8611</v>
      </c>
      <c r="C34" s="56"/>
      <c r="D34" s="31">
        <f>SUM(D30:D33)</f>
        <v>11199</v>
      </c>
      <c r="E34" s="56"/>
      <c r="F34" s="31">
        <f>SUM(F30:F33)</f>
        <v>2792</v>
      </c>
      <c r="G34" s="56"/>
      <c r="H34" s="31">
        <f>SUM(H30:H33)</f>
        <v>622</v>
      </c>
      <c r="I34" s="56"/>
      <c r="J34" s="33">
        <f t="shared" si="12"/>
        <v>23224</v>
      </c>
      <c r="K34" s="18"/>
    </row>
    <row r="35" spans="1:11" x14ac:dyDescent="0.2">
      <c r="A35" s="58" t="s">
        <v>55</v>
      </c>
      <c r="B35" s="35"/>
      <c r="D35" s="35"/>
      <c r="F35" s="35"/>
      <c r="H35" s="35"/>
      <c r="J35" s="35"/>
    </row>
    <row r="37" spans="1:11" x14ac:dyDescent="0.2">
      <c r="A37" s="57" t="s">
        <v>34</v>
      </c>
    </row>
    <row r="38" spans="1:11" ht="14.45" customHeight="1" x14ac:dyDescent="0.2">
      <c r="A38" s="80" t="s">
        <v>62</v>
      </c>
      <c r="B38" s="75" t="s">
        <v>37</v>
      </c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81"/>
      <c r="B39" s="73" t="s">
        <v>23</v>
      </c>
      <c r="C39" s="74"/>
      <c r="D39" s="73" t="s">
        <v>24</v>
      </c>
      <c r="E39" s="74"/>
      <c r="F39" s="73" t="s">
        <v>25</v>
      </c>
      <c r="G39" s="74"/>
      <c r="H39" s="73" t="s">
        <v>26</v>
      </c>
      <c r="I39" s="74"/>
      <c r="J39" s="79" t="s">
        <v>8</v>
      </c>
      <c r="K39" s="79"/>
    </row>
    <row r="40" spans="1:11" x14ac:dyDescent="0.2">
      <c r="A40" s="82"/>
      <c r="B40" s="25" t="s">
        <v>6</v>
      </c>
      <c r="C40" s="26" t="s">
        <v>7</v>
      </c>
      <c r="D40" s="25" t="s">
        <v>6</v>
      </c>
      <c r="E40" s="26" t="s">
        <v>7</v>
      </c>
      <c r="F40" s="25" t="s">
        <v>6</v>
      </c>
      <c r="G40" s="26" t="s">
        <v>7</v>
      </c>
      <c r="H40" s="25" t="s">
        <v>6</v>
      </c>
      <c r="I40" s="26" t="s">
        <v>7</v>
      </c>
      <c r="J40" s="27" t="s">
        <v>6</v>
      </c>
      <c r="K40" s="27" t="s">
        <v>7</v>
      </c>
    </row>
    <row r="41" spans="1:11" x14ac:dyDescent="0.2">
      <c r="A41" s="6" t="s">
        <v>23</v>
      </c>
      <c r="B41" s="13">
        <v>6260</v>
      </c>
      <c r="C41" s="54">
        <f>B41/B$34</f>
        <v>0.72697712228544886</v>
      </c>
      <c r="D41" s="13">
        <v>4237</v>
      </c>
      <c r="E41" s="54">
        <f>D41/D$45</f>
        <v>0.23010916200510509</v>
      </c>
      <c r="F41" s="13">
        <v>540</v>
      </c>
      <c r="G41" s="54">
        <f>F41/F$45</f>
        <v>0.13881748071979436</v>
      </c>
      <c r="H41" s="13">
        <v>255</v>
      </c>
      <c r="I41" s="54">
        <f>H41/H$45</f>
        <v>0.36849710982658962</v>
      </c>
      <c r="J41" s="21">
        <f>B41+D41+F41+H41</f>
        <v>11292</v>
      </c>
      <c r="K41" s="55">
        <f>J41/J$45</f>
        <v>0.37768412602849688</v>
      </c>
    </row>
    <row r="42" spans="1:11" x14ac:dyDescent="0.2">
      <c r="A42" s="6" t="s">
        <v>24</v>
      </c>
      <c r="B42" s="13">
        <v>225</v>
      </c>
      <c r="C42" s="54">
        <f t="shared" ref="C42:C44" si="14">B42/B$34</f>
        <v>2.6129369411218208E-2</v>
      </c>
      <c r="D42" s="13">
        <v>13370</v>
      </c>
      <c r="E42" s="54">
        <f t="shared" ref="E42:G44" si="15">D42/D$45</f>
        <v>0.72611741704230703</v>
      </c>
      <c r="F42" s="13">
        <v>916</v>
      </c>
      <c r="G42" s="54">
        <f t="shared" si="15"/>
        <v>0.23547557840616967</v>
      </c>
      <c r="H42" s="13">
        <v>77</v>
      </c>
      <c r="I42" s="54">
        <f t="shared" ref="I42" si="16">H42/H$45</f>
        <v>0.11127167630057803</v>
      </c>
      <c r="J42" s="21">
        <f t="shared" ref="J42:J45" si="17">B42+D42+F42+H42</f>
        <v>14588</v>
      </c>
      <c r="K42" s="55">
        <f t="shared" ref="K42" si="18">J42/J$45</f>
        <v>0.4879256137534283</v>
      </c>
    </row>
    <row r="43" spans="1:11" x14ac:dyDescent="0.2">
      <c r="A43" s="6" t="s">
        <v>25</v>
      </c>
      <c r="B43" s="13">
        <v>295</v>
      </c>
      <c r="C43" s="54">
        <f t="shared" si="14"/>
        <v>3.4258506561374982E-2</v>
      </c>
      <c r="D43" s="13">
        <v>679</v>
      </c>
      <c r="E43" s="54">
        <f t="shared" si="15"/>
        <v>3.6876120132515074E-2</v>
      </c>
      <c r="F43" s="13">
        <v>2383</v>
      </c>
      <c r="G43" s="54">
        <f t="shared" si="15"/>
        <v>0.61259640102827762</v>
      </c>
      <c r="H43" s="13">
        <v>44</v>
      </c>
      <c r="I43" s="54">
        <f t="shared" ref="I43" si="19">H43/H$45</f>
        <v>6.358381502890173E-2</v>
      </c>
      <c r="J43" s="21">
        <f t="shared" si="17"/>
        <v>3401</v>
      </c>
      <c r="K43" s="55">
        <f t="shared" ref="K43" si="20">J43/J$45</f>
        <v>0.11375342832296474</v>
      </c>
    </row>
    <row r="44" spans="1:11" x14ac:dyDescent="0.2">
      <c r="A44" s="6" t="s">
        <v>26</v>
      </c>
      <c r="B44" s="13">
        <v>123</v>
      </c>
      <c r="C44" s="54">
        <f t="shared" si="14"/>
        <v>1.4284055278132621E-2</v>
      </c>
      <c r="D44" s="13">
        <v>127</v>
      </c>
      <c r="E44" s="54">
        <f t="shared" si="15"/>
        <v>6.8973008200727748E-3</v>
      </c>
      <c r="F44" s="13">
        <v>51</v>
      </c>
      <c r="G44" s="54">
        <f t="shared" si="15"/>
        <v>1.3110539845758355E-2</v>
      </c>
      <c r="H44" s="13">
        <v>316</v>
      </c>
      <c r="I44" s="54">
        <f t="shared" ref="I44" si="21">H44/H$45</f>
        <v>0.45664739884393063</v>
      </c>
      <c r="J44" s="21">
        <f t="shared" si="17"/>
        <v>617</v>
      </c>
      <c r="K44" s="55">
        <f t="shared" ref="K44" si="22">J44/J$45</f>
        <v>2.0636831895110039E-2</v>
      </c>
    </row>
    <row r="45" spans="1:11" x14ac:dyDescent="0.2">
      <c r="A45" s="16" t="s">
        <v>8</v>
      </c>
      <c r="B45" s="31">
        <f>SUM(B41:B44)</f>
        <v>6903</v>
      </c>
      <c r="C45" s="56"/>
      <c r="D45" s="31">
        <f>SUM(D41:D44)</f>
        <v>18413</v>
      </c>
      <c r="E45" s="56"/>
      <c r="F45" s="31">
        <f>SUM(F41:F44)</f>
        <v>3890</v>
      </c>
      <c r="G45" s="56"/>
      <c r="H45" s="31">
        <f>SUM(H41:H44)</f>
        <v>692</v>
      </c>
      <c r="I45" s="56"/>
      <c r="J45" s="33">
        <f t="shared" si="17"/>
        <v>29898</v>
      </c>
      <c r="K45" s="18"/>
    </row>
    <row r="46" spans="1:11" x14ac:dyDescent="0.2">
      <c r="A46" s="58" t="s">
        <v>55</v>
      </c>
      <c r="B46" s="35"/>
      <c r="D46" s="35"/>
      <c r="F46" s="35"/>
      <c r="H46" s="35"/>
      <c r="J46" s="35"/>
    </row>
    <row r="48" spans="1:11" x14ac:dyDescent="0.2">
      <c r="A48" s="57" t="s">
        <v>67</v>
      </c>
    </row>
    <row r="49" spans="1:11" ht="14.45" customHeight="1" x14ac:dyDescent="0.2">
      <c r="A49" s="80" t="s">
        <v>62</v>
      </c>
      <c r="B49" s="75" t="s">
        <v>37</v>
      </c>
      <c r="C49" s="75"/>
      <c r="D49" s="75"/>
      <c r="E49" s="75"/>
      <c r="F49" s="75"/>
      <c r="G49" s="75"/>
      <c r="H49" s="75"/>
      <c r="I49" s="75"/>
      <c r="J49" s="75"/>
      <c r="K49" s="75"/>
    </row>
    <row r="50" spans="1:11" x14ac:dyDescent="0.2">
      <c r="A50" s="81"/>
      <c r="B50" s="73" t="s">
        <v>23</v>
      </c>
      <c r="C50" s="74"/>
      <c r="D50" s="73" t="s">
        <v>24</v>
      </c>
      <c r="E50" s="74"/>
      <c r="F50" s="73" t="s">
        <v>25</v>
      </c>
      <c r="G50" s="74"/>
      <c r="H50" s="73" t="s">
        <v>26</v>
      </c>
      <c r="I50" s="74"/>
      <c r="J50" s="79" t="s">
        <v>8</v>
      </c>
      <c r="K50" s="79"/>
    </row>
    <row r="51" spans="1:11" x14ac:dyDescent="0.2">
      <c r="A51" s="82"/>
      <c r="B51" s="25" t="s">
        <v>6</v>
      </c>
      <c r="C51" s="26" t="s">
        <v>7</v>
      </c>
      <c r="D51" s="25" t="s">
        <v>6</v>
      </c>
      <c r="E51" s="26" t="s">
        <v>7</v>
      </c>
      <c r="F51" s="25" t="s">
        <v>6</v>
      </c>
      <c r="G51" s="26" t="s">
        <v>7</v>
      </c>
      <c r="H51" s="25" t="s">
        <v>6</v>
      </c>
      <c r="I51" s="26" t="s">
        <v>7</v>
      </c>
      <c r="J51" s="27" t="s">
        <v>6</v>
      </c>
      <c r="K51" s="27" t="s">
        <v>7</v>
      </c>
    </row>
    <row r="52" spans="1:11" x14ac:dyDescent="0.2">
      <c r="A52" s="6" t="s">
        <v>23</v>
      </c>
      <c r="B52" s="13">
        <v>3936</v>
      </c>
      <c r="C52" s="54">
        <f>B52/B$56</f>
        <v>0.91705498602050328</v>
      </c>
      <c r="D52" s="13">
        <v>1949</v>
      </c>
      <c r="E52" s="54">
        <f t="shared" ref="E52:E55" si="23">D52/D$56</f>
        <v>0.41986212839293408</v>
      </c>
      <c r="F52" s="13">
        <v>142</v>
      </c>
      <c r="G52" s="54">
        <f t="shared" ref="G52:G55" si="24">F52/F$56</f>
        <v>0.13295880149812733</v>
      </c>
      <c r="H52" s="13">
        <v>126</v>
      </c>
      <c r="I52" s="54">
        <f t="shared" ref="I52:I55" si="25">H52/H$56</f>
        <v>0.46840148698884759</v>
      </c>
      <c r="J52" s="21">
        <f>B52+D52+F52+H52</f>
        <v>6153</v>
      </c>
      <c r="K52" s="55">
        <f t="shared" ref="K52:K55" si="26">J52/J$56</f>
        <v>0.59906532956868852</v>
      </c>
    </row>
    <row r="53" spans="1:11" x14ac:dyDescent="0.2">
      <c r="A53" s="6" t="s">
        <v>24</v>
      </c>
      <c r="B53" s="13">
        <v>59</v>
      </c>
      <c r="C53" s="54">
        <f t="shared" ref="C53:C55" si="27">B53/B$56</f>
        <v>1.374650512581547E-2</v>
      </c>
      <c r="D53" s="13">
        <v>2418</v>
      </c>
      <c r="E53" s="54">
        <f t="shared" si="23"/>
        <v>0.52089616544592843</v>
      </c>
      <c r="F53" s="13">
        <v>77</v>
      </c>
      <c r="G53" s="54">
        <f t="shared" si="24"/>
        <v>7.2097378277153554E-2</v>
      </c>
      <c r="H53" s="13">
        <v>15</v>
      </c>
      <c r="I53" s="54">
        <f t="shared" si="25"/>
        <v>5.5762081784386616E-2</v>
      </c>
      <c r="J53" s="21">
        <f t="shared" ref="J53:J56" si="28">B53+D53+F53+H53</f>
        <v>2569</v>
      </c>
      <c r="K53" s="55">
        <f t="shared" si="26"/>
        <v>0.25012170187907701</v>
      </c>
    </row>
    <row r="54" spans="1:11" x14ac:dyDescent="0.2">
      <c r="A54" s="6" t="s">
        <v>25</v>
      </c>
      <c r="B54" s="13">
        <v>218</v>
      </c>
      <c r="C54" s="54">
        <f t="shared" si="27"/>
        <v>5.0792171481826652E-2</v>
      </c>
      <c r="D54" s="13">
        <v>228</v>
      </c>
      <c r="E54" s="54">
        <f t="shared" si="23"/>
        <v>4.9116760017233953E-2</v>
      </c>
      <c r="F54" s="13">
        <v>826</v>
      </c>
      <c r="G54" s="54">
        <f t="shared" si="24"/>
        <v>0.77340823970037453</v>
      </c>
      <c r="H54" s="13">
        <v>23</v>
      </c>
      <c r="I54" s="54">
        <f t="shared" si="25"/>
        <v>8.5501858736059477E-2</v>
      </c>
      <c r="J54" s="21">
        <f t="shared" si="28"/>
        <v>1295</v>
      </c>
      <c r="K54" s="55">
        <f t="shared" si="26"/>
        <v>0.12608314672378543</v>
      </c>
    </row>
    <row r="55" spans="1:11" x14ac:dyDescent="0.2">
      <c r="A55" s="6" t="s">
        <v>26</v>
      </c>
      <c r="B55" s="13">
        <v>79</v>
      </c>
      <c r="C55" s="54">
        <f t="shared" si="27"/>
        <v>1.8406337371854615E-2</v>
      </c>
      <c r="D55" s="13">
        <v>47</v>
      </c>
      <c r="E55" s="54">
        <f t="shared" si="23"/>
        <v>1.0124946143903489E-2</v>
      </c>
      <c r="F55" s="13">
        <v>23</v>
      </c>
      <c r="G55" s="54">
        <f t="shared" si="24"/>
        <v>2.153558052434457E-2</v>
      </c>
      <c r="H55" s="13">
        <v>105</v>
      </c>
      <c r="I55" s="54">
        <f t="shared" si="25"/>
        <v>0.3903345724907063</v>
      </c>
      <c r="J55" s="21">
        <f t="shared" si="28"/>
        <v>254</v>
      </c>
      <c r="K55" s="55">
        <f t="shared" si="26"/>
        <v>2.4729821828449031E-2</v>
      </c>
    </row>
    <row r="56" spans="1:11" x14ac:dyDescent="0.2">
      <c r="A56" s="16" t="s">
        <v>8</v>
      </c>
      <c r="B56" s="31">
        <f>SUM(B52:B55)</f>
        <v>4292</v>
      </c>
      <c r="C56" s="56"/>
      <c r="D56" s="31">
        <f>SUM(D52:D55)</f>
        <v>4642</v>
      </c>
      <c r="E56" s="56"/>
      <c r="F56" s="31">
        <f>SUM(F52:F55)</f>
        <v>1068</v>
      </c>
      <c r="G56" s="56"/>
      <c r="H56" s="31">
        <f>SUM(H52:H55)</f>
        <v>269</v>
      </c>
      <c r="I56" s="56"/>
      <c r="J56" s="33">
        <f t="shared" si="28"/>
        <v>10271</v>
      </c>
      <c r="K56" s="18"/>
    </row>
    <row r="57" spans="1:11" x14ac:dyDescent="0.2">
      <c r="A57" s="58" t="s">
        <v>55</v>
      </c>
    </row>
    <row r="59" spans="1:11" ht="43.9" customHeight="1" x14ac:dyDescent="0.2">
      <c r="A59" s="77" t="s">
        <v>68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</row>
  </sheetData>
  <mergeCells count="37">
    <mergeCell ref="A3:L3"/>
    <mergeCell ref="A5:A7"/>
    <mergeCell ref="A16:A18"/>
    <mergeCell ref="A27:A29"/>
    <mergeCell ref="A38:A40"/>
    <mergeCell ref="F17:G17"/>
    <mergeCell ref="H17:I17"/>
    <mergeCell ref="J17:K17"/>
    <mergeCell ref="B27:K27"/>
    <mergeCell ref="J28:K28"/>
    <mergeCell ref="B38:K38"/>
    <mergeCell ref="B39:C39"/>
    <mergeCell ref="D39:E39"/>
    <mergeCell ref="F39:G39"/>
    <mergeCell ref="H39:I39"/>
    <mergeCell ref="J39:K39"/>
    <mergeCell ref="A59:K59"/>
    <mergeCell ref="B5:K5"/>
    <mergeCell ref="B6:C6"/>
    <mergeCell ref="D6:E6"/>
    <mergeCell ref="F6:G6"/>
    <mergeCell ref="H6:I6"/>
    <mergeCell ref="J6:K6"/>
    <mergeCell ref="B16:K16"/>
    <mergeCell ref="B17:C17"/>
    <mergeCell ref="D17:E17"/>
    <mergeCell ref="A49:A51"/>
    <mergeCell ref="B49:K49"/>
    <mergeCell ref="B28:C28"/>
    <mergeCell ref="D28:E28"/>
    <mergeCell ref="F28:G28"/>
    <mergeCell ref="H28:I28"/>
    <mergeCell ref="B50:C50"/>
    <mergeCell ref="D50:E50"/>
    <mergeCell ref="F50:G50"/>
    <mergeCell ref="H50:I50"/>
    <mergeCell ref="J50:K5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E5E4B-7F7E-473F-A0C9-0BA7FD49927F}">
  <sheetPr>
    <pageSetUpPr fitToPage="1"/>
  </sheetPr>
  <dimension ref="A3:K37"/>
  <sheetViews>
    <sheetView workbookViewId="0">
      <selection sqref="A1:J1"/>
    </sheetView>
  </sheetViews>
  <sheetFormatPr defaultColWidth="8.85546875" defaultRowHeight="12.75" x14ac:dyDescent="0.2"/>
  <cols>
    <col min="1" max="1" width="17.28515625" style="2" customWidth="1"/>
    <col min="2" max="3" width="8.85546875" style="2"/>
    <col min="4" max="4" width="11.28515625" style="2" customWidth="1"/>
    <col min="5" max="5" width="10.28515625" style="2" customWidth="1"/>
    <col min="6" max="16384" width="8.85546875" style="2"/>
  </cols>
  <sheetData>
    <row r="3" spans="1:11" x14ac:dyDescent="0.2">
      <c r="A3" s="83" t="s">
        <v>44</v>
      </c>
      <c r="B3" s="83"/>
      <c r="C3" s="83"/>
      <c r="D3" s="83"/>
      <c r="E3" s="83"/>
      <c r="F3" s="83"/>
      <c r="G3" s="83"/>
      <c r="H3" s="83"/>
      <c r="I3" s="83"/>
      <c r="J3" s="83"/>
    </row>
    <row r="5" spans="1:11" s="1" customFormat="1" x14ac:dyDescent="0.2">
      <c r="A5" s="87" t="s">
        <v>45</v>
      </c>
      <c r="B5" s="75" t="s">
        <v>38</v>
      </c>
      <c r="C5" s="75"/>
      <c r="D5" s="75"/>
      <c r="E5" s="75"/>
      <c r="F5" s="75"/>
      <c r="G5" s="75"/>
      <c r="H5" s="75"/>
      <c r="I5" s="75"/>
      <c r="J5" s="75"/>
    </row>
    <row r="6" spans="1:11" s="1" customFormat="1" x14ac:dyDescent="0.2">
      <c r="A6" s="88"/>
      <c r="B6" s="73" t="s">
        <v>23</v>
      </c>
      <c r="C6" s="74"/>
      <c r="D6" s="73" t="s">
        <v>40</v>
      </c>
      <c r="E6" s="74"/>
      <c r="F6" s="73" t="s">
        <v>41</v>
      </c>
      <c r="G6" s="74"/>
      <c r="H6" s="73" t="s">
        <v>42</v>
      </c>
      <c r="I6" s="74"/>
      <c r="J6" s="41" t="s">
        <v>8</v>
      </c>
    </row>
    <row r="7" spans="1:11" x14ac:dyDescent="0.2">
      <c r="A7" s="89"/>
      <c r="B7" s="25" t="s">
        <v>6</v>
      </c>
      <c r="C7" s="26" t="s">
        <v>7</v>
      </c>
      <c r="D7" s="25" t="s">
        <v>6</v>
      </c>
      <c r="E7" s="26" t="s">
        <v>7</v>
      </c>
      <c r="F7" s="25" t="s">
        <v>6</v>
      </c>
      <c r="G7" s="26" t="s">
        <v>7</v>
      </c>
      <c r="H7" s="25" t="s">
        <v>6</v>
      </c>
      <c r="I7" s="26" t="s">
        <v>7</v>
      </c>
      <c r="J7" s="27" t="s">
        <v>6</v>
      </c>
    </row>
    <row r="8" spans="1:11" x14ac:dyDescent="0.2">
      <c r="A8" s="6" t="s">
        <v>39</v>
      </c>
      <c r="B8" s="13">
        <v>3603</v>
      </c>
      <c r="C8" s="29">
        <f>B8/$J8*100</f>
        <v>81.020912975039352</v>
      </c>
      <c r="D8" s="11" t="s">
        <v>20</v>
      </c>
      <c r="E8" s="29">
        <f>10/$J8*100</f>
        <v>0.22487069934787499</v>
      </c>
      <c r="F8" s="13">
        <v>601</v>
      </c>
      <c r="G8" s="29">
        <f>F8/$J8*100</f>
        <v>13.514729030807285</v>
      </c>
      <c r="H8" s="13">
        <v>233</v>
      </c>
      <c r="I8" s="29">
        <f>H8/$J8*100</f>
        <v>5.2394872948054863</v>
      </c>
      <c r="J8" s="21">
        <f>B8+10+F8+H8</f>
        <v>4447</v>
      </c>
    </row>
    <row r="9" spans="1:11" x14ac:dyDescent="0.2">
      <c r="A9" s="56" t="s">
        <v>43</v>
      </c>
      <c r="B9" s="19">
        <v>3745</v>
      </c>
      <c r="C9" s="60">
        <f>B9/$J9*100</f>
        <v>31.680906860671687</v>
      </c>
      <c r="D9" s="19">
        <v>6857</v>
      </c>
      <c r="E9" s="60">
        <f>D9/$J9*100</f>
        <v>58.006936807376711</v>
      </c>
      <c r="F9" s="19">
        <v>918</v>
      </c>
      <c r="G9" s="60">
        <f>F9/$J9*100</f>
        <v>7.7658404534303349</v>
      </c>
      <c r="H9" s="19">
        <v>301</v>
      </c>
      <c r="I9" s="60">
        <f>H9/$J9*100</f>
        <v>2.5463158785212756</v>
      </c>
      <c r="J9" s="17">
        <f>B9+D9+F9+H9</f>
        <v>11821</v>
      </c>
    </row>
    <row r="10" spans="1:11" x14ac:dyDescent="0.2">
      <c r="A10" s="58" t="s">
        <v>55</v>
      </c>
      <c r="B10" s="10"/>
      <c r="C10" s="15"/>
      <c r="D10" s="10"/>
      <c r="E10" s="15"/>
      <c r="F10" s="10"/>
      <c r="G10" s="15"/>
      <c r="H10" s="10"/>
      <c r="I10" s="15"/>
      <c r="J10" s="10"/>
    </row>
    <row r="11" spans="1:11" x14ac:dyDescent="0.2">
      <c r="A11" s="3"/>
      <c r="B11" s="3"/>
      <c r="C11" s="3"/>
    </row>
    <row r="12" spans="1:11" x14ac:dyDescent="0.2">
      <c r="A12" s="83" t="s">
        <v>46</v>
      </c>
      <c r="B12" s="83"/>
      <c r="C12" s="83"/>
      <c r="D12" s="83"/>
      <c r="E12" s="83"/>
      <c r="F12" s="83"/>
      <c r="G12" s="83"/>
      <c r="H12" s="83"/>
      <c r="I12" s="83"/>
      <c r="J12" s="83"/>
    </row>
    <row r="13" spans="1:1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spans="1:11" x14ac:dyDescent="0.2">
      <c r="A14" s="87" t="s">
        <v>47</v>
      </c>
      <c r="B14" s="66" t="s">
        <v>48</v>
      </c>
      <c r="C14" s="75"/>
      <c r="D14" s="75"/>
      <c r="E14" s="75"/>
      <c r="F14" s="75"/>
      <c r="G14" s="75"/>
      <c r="H14" s="75"/>
      <c r="I14" s="75"/>
      <c r="J14" s="75"/>
      <c r="K14" s="1"/>
    </row>
    <row r="15" spans="1:11" x14ac:dyDescent="0.2">
      <c r="A15" s="88"/>
      <c r="B15" s="85" t="s">
        <v>23</v>
      </c>
      <c r="C15" s="86"/>
      <c r="D15" s="85" t="s">
        <v>40</v>
      </c>
      <c r="E15" s="86"/>
      <c r="F15" s="85" t="s">
        <v>41</v>
      </c>
      <c r="G15" s="86"/>
      <c r="H15" s="85" t="s">
        <v>42</v>
      </c>
      <c r="I15" s="86"/>
      <c r="J15" s="41" t="s">
        <v>8</v>
      </c>
      <c r="K15" s="1"/>
    </row>
    <row r="16" spans="1:11" x14ac:dyDescent="0.2">
      <c r="A16" s="89"/>
      <c r="B16" s="25" t="s">
        <v>6</v>
      </c>
      <c r="C16" s="26" t="s">
        <v>7</v>
      </c>
      <c r="D16" s="25" t="s">
        <v>6</v>
      </c>
      <c r="E16" s="26" t="s">
        <v>7</v>
      </c>
      <c r="F16" s="25" t="s">
        <v>6</v>
      </c>
      <c r="G16" s="26" t="s">
        <v>7</v>
      </c>
      <c r="H16" s="25" t="s">
        <v>6</v>
      </c>
      <c r="I16" s="26" t="s">
        <v>7</v>
      </c>
      <c r="J16" s="27" t="s">
        <v>6</v>
      </c>
    </row>
    <row r="17" spans="1:10" x14ac:dyDescent="0.2">
      <c r="A17" s="6" t="s">
        <v>56</v>
      </c>
      <c r="B17" s="13">
        <v>4901</v>
      </c>
      <c r="C17" s="29">
        <f>B17/$J17*100</f>
        <v>89.976133651551322</v>
      </c>
      <c r="D17" s="61">
        <v>18</v>
      </c>
      <c r="E17" s="29">
        <f>10/$J17*100</f>
        <v>0.18358729575913346</v>
      </c>
      <c r="F17" s="61">
        <v>356</v>
      </c>
      <c r="G17" s="29">
        <f>F17/$J17*100</f>
        <v>6.5357077290251517</v>
      </c>
      <c r="H17" s="61">
        <v>172</v>
      </c>
      <c r="I17" s="29">
        <f>H17/$J17*100</f>
        <v>3.1577014870570954</v>
      </c>
      <c r="J17" s="21">
        <f>B17+D17+F17+H17</f>
        <v>5447</v>
      </c>
    </row>
    <row r="18" spans="1:10" x14ac:dyDescent="0.2">
      <c r="A18" s="56" t="s">
        <v>57</v>
      </c>
      <c r="B18" s="19">
        <v>5133</v>
      </c>
      <c r="C18" s="60">
        <f>B18/$J18*100</f>
        <v>33.803095159697072</v>
      </c>
      <c r="D18" s="19">
        <v>9275</v>
      </c>
      <c r="E18" s="60">
        <f>D18/$J18*100</f>
        <v>61.080013170892336</v>
      </c>
      <c r="F18" s="62">
        <v>590</v>
      </c>
      <c r="G18" s="60">
        <f>F18/$J18*100</f>
        <v>3.8854132367467895</v>
      </c>
      <c r="H18" s="62">
        <v>187</v>
      </c>
      <c r="I18" s="60">
        <f>H18/$J18*100</f>
        <v>1.2314784326638131</v>
      </c>
      <c r="J18" s="17">
        <f>B18+D18+F18+H18</f>
        <v>15185</v>
      </c>
    </row>
    <row r="19" spans="1:10" x14ac:dyDescent="0.2">
      <c r="A19" s="58" t="s">
        <v>55</v>
      </c>
      <c r="B19" s="10"/>
      <c r="C19" s="15"/>
      <c r="D19" s="10"/>
      <c r="E19" s="15"/>
      <c r="F19" s="3"/>
      <c r="G19" s="15"/>
      <c r="H19" s="3"/>
      <c r="I19" s="15"/>
      <c r="J19" s="10"/>
    </row>
    <row r="21" spans="1:10" x14ac:dyDescent="0.2">
      <c r="A21" s="83" t="s">
        <v>49</v>
      </c>
      <c r="B21" s="83"/>
      <c r="C21" s="83"/>
      <c r="D21" s="83"/>
      <c r="E21" s="83"/>
      <c r="F21" s="83"/>
      <c r="G21" s="83"/>
      <c r="H21" s="83"/>
      <c r="I21" s="83"/>
      <c r="J21" s="83"/>
    </row>
    <row r="22" spans="1:10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</row>
    <row r="23" spans="1:10" x14ac:dyDescent="0.2">
      <c r="A23" s="87" t="s">
        <v>50</v>
      </c>
      <c r="B23" s="66" t="s">
        <v>51</v>
      </c>
      <c r="C23" s="75"/>
      <c r="D23" s="75"/>
      <c r="E23" s="75"/>
      <c r="F23" s="75"/>
      <c r="G23" s="75"/>
      <c r="H23" s="75"/>
      <c r="I23" s="75"/>
      <c r="J23" s="75"/>
    </row>
    <row r="24" spans="1:10" x14ac:dyDescent="0.2">
      <c r="A24" s="88"/>
      <c r="B24" s="73" t="s">
        <v>23</v>
      </c>
      <c r="C24" s="74"/>
      <c r="D24" s="73" t="s">
        <v>40</v>
      </c>
      <c r="E24" s="74"/>
      <c r="F24" s="73" t="s">
        <v>41</v>
      </c>
      <c r="G24" s="74"/>
      <c r="H24" s="73" t="s">
        <v>42</v>
      </c>
      <c r="I24" s="74"/>
      <c r="J24" s="41" t="s">
        <v>8</v>
      </c>
    </row>
    <row r="25" spans="1:10" x14ac:dyDescent="0.2">
      <c r="A25" s="89"/>
      <c r="B25" s="25" t="s">
        <v>6</v>
      </c>
      <c r="C25" s="26" t="s">
        <v>7</v>
      </c>
      <c r="D25" s="25" t="s">
        <v>6</v>
      </c>
      <c r="E25" s="26" t="s">
        <v>7</v>
      </c>
      <c r="F25" s="25" t="s">
        <v>6</v>
      </c>
      <c r="G25" s="26" t="s">
        <v>7</v>
      </c>
      <c r="H25" s="25" t="s">
        <v>6</v>
      </c>
      <c r="I25" s="26" t="s">
        <v>7</v>
      </c>
      <c r="J25" s="27" t="s">
        <v>6</v>
      </c>
    </row>
    <row r="26" spans="1:10" x14ac:dyDescent="0.2">
      <c r="A26" s="6" t="s">
        <v>58</v>
      </c>
      <c r="B26" s="13">
        <v>5631</v>
      </c>
      <c r="C26" s="29">
        <f>B26/$J26*100</f>
        <v>90.69093251731357</v>
      </c>
      <c r="D26" s="61">
        <v>74</v>
      </c>
      <c r="E26" s="29">
        <f>10/$J26*100</f>
        <v>0.16105653084232566</v>
      </c>
      <c r="F26" s="61">
        <v>370</v>
      </c>
      <c r="G26" s="29">
        <f>F26/$J26*100</f>
        <v>5.9590916411660491</v>
      </c>
      <c r="H26" s="61">
        <v>134</v>
      </c>
      <c r="I26" s="29">
        <f>H26/$J26*100</f>
        <v>2.158157513287164</v>
      </c>
      <c r="J26" s="21">
        <f>B26+D26+F26+H26</f>
        <v>6209</v>
      </c>
    </row>
    <row r="27" spans="1:10" x14ac:dyDescent="0.2">
      <c r="A27" s="56" t="s">
        <v>59</v>
      </c>
      <c r="B27" s="19">
        <v>5950</v>
      </c>
      <c r="C27" s="60">
        <f>B27/$J27*100</f>
        <v>31.898354152147107</v>
      </c>
      <c r="D27" s="19">
        <v>11911</v>
      </c>
      <c r="E27" s="60">
        <f>D27/$J27*100</f>
        <v>63.855680051466258</v>
      </c>
      <c r="F27" s="62">
        <v>629</v>
      </c>
      <c r="G27" s="60">
        <f>F27/$J27*100</f>
        <v>3.3721117246555514</v>
      </c>
      <c r="H27" s="62">
        <v>163</v>
      </c>
      <c r="I27" s="60">
        <f>H27/$J27*100</f>
        <v>0.87385407173108887</v>
      </c>
      <c r="J27" s="17">
        <f>B27+D27+F27+H27</f>
        <v>18653</v>
      </c>
    </row>
    <row r="28" spans="1:10" x14ac:dyDescent="0.2">
      <c r="A28" s="58" t="s">
        <v>55</v>
      </c>
      <c r="B28" s="10"/>
      <c r="C28" s="15"/>
      <c r="D28" s="10"/>
      <c r="E28" s="15"/>
      <c r="F28" s="3"/>
      <c r="G28" s="15"/>
      <c r="H28" s="3"/>
      <c r="I28" s="15"/>
      <c r="J28" s="10"/>
    </row>
    <row r="30" spans="1:10" x14ac:dyDescent="0.2">
      <c r="A30" s="84" t="s">
        <v>52</v>
      </c>
      <c r="B30" s="84"/>
      <c r="C30" s="84"/>
      <c r="D30" s="84"/>
      <c r="E30" s="84"/>
      <c r="F30" s="84"/>
      <c r="G30" s="84"/>
      <c r="H30" s="84"/>
      <c r="I30" s="84"/>
      <c r="J30" s="84"/>
    </row>
    <row r="31" spans="1:10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</row>
    <row r="32" spans="1:10" x14ac:dyDescent="0.2">
      <c r="A32" s="87" t="s">
        <v>53</v>
      </c>
      <c r="B32" s="66" t="s">
        <v>54</v>
      </c>
      <c r="C32" s="75"/>
      <c r="D32" s="75"/>
      <c r="E32" s="75"/>
      <c r="F32" s="75"/>
      <c r="G32" s="75"/>
      <c r="H32" s="75"/>
      <c r="I32" s="75"/>
      <c r="J32" s="75"/>
    </row>
    <row r="33" spans="1:10" x14ac:dyDescent="0.2">
      <c r="A33" s="88"/>
      <c r="B33" s="85" t="s">
        <v>23</v>
      </c>
      <c r="C33" s="86"/>
      <c r="D33" s="85" t="s">
        <v>40</v>
      </c>
      <c r="E33" s="86"/>
      <c r="F33" s="85" t="s">
        <v>41</v>
      </c>
      <c r="G33" s="86"/>
      <c r="H33" s="85" t="s">
        <v>42</v>
      </c>
      <c r="I33" s="86"/>
      <c r="J33" s="41" t="s">
        <v>8</v>
      </c>
    </row>
    <row r="34" spans="1:10" x14ac:dyDescent="0.2">
      <c r="A34" s="89"/>
      <c r="B34" s="62" t="s">
        <v>6</v>
      </c>
      <c r="C34" s="56" t="s">
        <v>7</v>
      </c>
      <c r="D34" s="62" t="s">
        <v>6</v>
      </c>
      <c r="E34" s="56" t="s">
        <v>7</v>
      </c>
      <c r="F34" s="62" t="s">
        <v>6</v>
      </c>
      <c r="G34" s="56" t="s">
        <v>7</v>
      </c>
      <c r="H34" s="62" t="s">
        <v>6</v>
      </c>
      <c r="I34" s="56" t="s">
        <v>7</v>
      </c>
      <c r="J34" s="18" t="s">
        <v>6</v>
      </c>
    </row>
    <row r="35" spans="1:10" x14ac:dyDescent="0.2">
      <c r="A35" s="6" t="s">
        <v>60</v>
      </c>
      <c r="B35" s="13">
        <v>5556</v>
      </c>
      <c r="C35" s="29">
        <f>B35/$J35*100</f>
        <v>89.830234438156836</v>
      </c>
      <c r="D35" s="61">
        <v>125</v>
      </c>
      <c r="E35" s="29">
        <f>10/$J35*100</f>
        <v>0.16168148746968472</v>
      </c>
      <c r="F35" s="61">
        <v>391</v>
      </c>
      <c r="G35" s="29">
        <f>F35/$J35*100</f>
        <v>6.3217461600646727</v>
      </c>
      <c r="H35" s="61">
        <v>113</v>
      </c>
      <c r="I35" s="29">
        <f>H35/$J35*100</f>
        <v>1.8270008084074374</v>
      </c>
      <c r="J35" s="21">
        <f>B35+D35+F35+H35</f>
        <v>6185</v>
      </c>
    </row>
    <row r="36" spans="1:10" x14ac:dyDescent="0.2">
      <c r="A36" s="56" t="s">
        <v>61</v>
      </c>
      <c r="B36" s="19">
        <v>6186</v>
      </c>
      <c r="C36" s="60">
        <f>B36/$J36*100</f>
        <v>26.831489915419649</v>
      </c>
      <c r="D36" s="19">
        <v>15788</v>
      </c>
      <c r="E36" s="60">
        <f>D36/$J36*100</f>
        <v>68.479722402949477</v>
      </c>
      <c r="F36" s="62">
        <v>907</v>
      </c>
      <c r="G36" s="60">
        <f>F36/$J36*100</f>
        <v>3.9340707004988076</v>
      </c>
      <c r="H36" s="62">
        <v>174</v>
      </c>
      <c r="I36" s="60">
        <f>H36/$J36*100</f>
        <v>0.75471698113207553</v>
      </c>
      <c r="J36" s="17">
        <f>B36+D36+F36+H36</f>
        <v>23055</v>
      </c>
    </row>
    <row r="37" spans="1:10" x14ac:dyDescent="0.2">
      <c r="A37" s="58" t="s">
        <v>55</v>
      </c>
    </row>
  </sheetData>
  <mergeCells count="28">
    <mergeCell ref="B5:J5"/>
    <mergeCell ref="B14:J14"/>
    <mergeCell ref="A3:J3"/>
    <mergeCell ref="B33:C33"/>
    <mergeCell ref="D33:E33"/>
    <mergeCell ref="F33:G33"/>
    <mergeCell ref="H33:I33"/>
    <mergeCell ref="B24:C24"/>
    <mergeCell ref="D24:E24"/>
    <mergeCell ref="F24:G24"/>
    <mergeCell ref="H24:I24"/>
    <mergeCell ref="D15:E15"/>
    <mergeCell ref="A5:A7"/>
    <mergeCell ref="A14:A16"/>
    <mergeCell ref="A23:A25"/>
    <mergeCell ref="A32:A34"/>
    <mergeCell ref="B23:J23"/>
    <mergeCell ref="B32:J32"/>
    <mergeCell ref="B6:C6"/>
    <mergeCell ref="D6:E6"/>
    <mergeCell ref="F6:G6"/>
    <mergeCell ref="H6:I6"/>
    <mergeCell ref="A30:J30"/>
    <mergeCell ref="A21:J21"/>
    <mergeCell ref="A12:J12"/>
    <mergeCell ref="B15:C15"/>
    <mergeCell ref="F15:G15"/>
    <mergeCell ref="H15:I1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79B8512640B942882AC459C11A3D14" ma:contentTypeVersion="7" ma:contentTypeDescription="Create a new document." ma:contentTypeScope="" ma:versionID="6315be13e4fee00d232d0e06652f3759">
  <xsd:schema xmlns:xsd="http://www.w3.org/2001/XMLSchema" xmlns:xs="http://www.w3.org/2001/XMLSchema" xmlns:p="http://schemas.microsoft.com/office/2006/metadata/properties" xmlns:ns2="5e330909-c4d9-4869-a2e3-31413723b472" xmlns:ns3="6dab36e7-c487-4780-8e35-3b48fa83d7a8" targetNamespace="http://schemas.microsoft.com/office/2006/metadata/properties" ma:root="true" ma:fieldsID="48c0873d57ac973652be491f5a41b17a" ns2:_="" ns3:_="">
    <xsd:import namespace="5e330909-c4d9-4869-a2e3-31413723b472"/>
    <xsd:import namespace="6dab36e7-c487-4780-8e35-3b48fa83d7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30909-c4d9-4869-a2e3-31413723b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b36e7-c487-4780-8e35-3b48fa83d7a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8E8EAF-B180-45A3-8773-7C247D61DD91}">
  <ds:schemaRefs>
    <ds:schemaRef ds:uri="http://purl.org/dc/elements/1.1/"/>
    <ds:schemaRef ds:uri="http://schemas.microsoft.com/office/infopath/2007/PartnerControls"/>
    <ds:schemaRef ds:uri="http://purl.org/dc/terms/"/>
    <ds:schemaRef ds:uri="5e330909-c4d9-4869-a2e3-31413723b472"/>
    <ds:schemaRef ds:uri="http://schemas.microsoft.com/office/2006/documentManagement/types"/>
    <ds:schemaRef ds:uri="http://schemas.openxmlformats.org/package/2006/metadata/core-properties"/>
    <ds:schemaRef ds:uri="6dab36e7-c487-4780-8e35-3b48fa83d7a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116C69-1CB6-4BFC-BBB3-738EB3C607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626CA2-CCB4-4840-B813-C06B08628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30909-c4d9-4869-a2e3-31413723b472"/>
    <ds:schemaRef ds:uri="6dab36e7-c487-4780-8e35-3b48fa83d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Table 1-X-sectional study</vt:lpstr>
      <vt:lpstr>Table 2 - Longitudinal study</vt:lpstr>
      <vt:lpstr> T3A-X-sequential-study (71-81)</vt:lpstr>
      <vt:lpstr> T3B-X-sequential-study (81-91)</vt:lpstr>
      <vt:lpstr> T3C-X-sequential-study (91-01)</vt:lpstr>
      <vt:lpstr> T3D-X-sequential-study (01-11)</vt:lpstr>
      <vt:lpstr>T4-X-sequential-study-Widowed</vt:lpstr>
      <vt:lpstr>' T3A-X-sequential-study (71-81)'!Print_Area</vt:lpstr>
      <vt:lpstr>' T3B-X-sequential-study (81-91)'!Print_Area</vt:lpstr>
      <vt:lpstr>' T3C-X-sequential-study (91-01)'!Print_Area</vt:lpstr>
      <vt:lpstr>' T3D-X-sequential-study (01-11)'!Print_Area</vt:lpstr>
      <vt:lpstr>'T4-X-sequential-study-Widowed'!Print_Area</vt:lpstr>
      <vt:lpstr>'Table 1-X-sectional study'!Print_Area</vt:lpstr>
      <vt:lpstr>'Table 2 - Longitudinal study'!Print_Area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Sizer - LS Admin</dc:creator>
  <cp:lastModifiedBy>jo</cp:lastModifiedBy>
  <cp:lastPrinted>2021-04-22T15:07:38Z</cp:lastPrinted>
  <dcterms:created xsi:type="dcterms:W3CDTF">2021-02-26T15:37:39Z</dcterms:created>
  <dcterms:modified xsi:type="dcterms:W3CDTF">2021-06-24T14:33:38Z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0x0101008F79B8512640B942882AC459C11A3D14</vt:lpwstr>
  </property>
</Properties>
</file>