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<sst xmlns="http://schemas.openxmlformats.org/spreadsheetml/2006/main" count="15" uniqueCount="13">
  <si>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Spreadsheet to calculate odds ratio and confidence interval</t>
  </si>
  <si>
    <t>Yes</t>
  </si>
  <si>
    <t>No</t>
  </si>
  <si>
    <t>Total</t>
  </si>
  <si>
    <t xml:space="preserve">     Total</t>
  </si>
  <si>
    <t xml:space="preserve">        95% ci =</t>
  </si>
  <si>
    <t>Group characteristic:</t>
  </si>
  <si>
    <t xml:space="preserve"> Outcome:</t>
  </si>
  <si>
    <t xml:space="preserve">        Relative risk = </t>
  </si>
  <si>
    <t>Enter numbers with and without group characteristic and outcome or not in table below:</t>
  </si>
  <si>
    <t xml:space="preserve">       To get attributable risk, enter prevalence here:</t>
  </si>
  <si>
    <t xml:space="preserve">Attributable risk = </t>
  </si>
  <si>
    <t xml:space="preserve">95% ci =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</si>
</sst>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:"/>
    <numFmt numFmtId="165" formatCode=";;"/>
    <numFmt numFmtId="166" formatCode="0.0000"/>
    <numFmt numFmtId="167" formatCode="hh:mm:ss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22" sqref="F22"/>
    </sheetView>
  </sheetViews>
  <sheetFormatPr defaultColWidth="9.140625" defaultRowHeight="12.75"/>
  <sheetData>
    <row r="1" ht="12.75">
      <c r="A1" t="s">
        <v>0</v>
      </c>
    </row>
    <row r="4" ht="12.75">
      <c r="A4" t="s">
        <v>9</v>
      </c>
    </row>
    <row r="6" spans="2:8" ht="12.75">
      <c r="B6" s="1"/>
      <c r="C6" s="1" t="s">
        <v>6</v>
      </c>
      <c r="D6" s="1"/>
      <c r="E6" s="1"/>
      <c r="F6" s="1"/>
      <c r="G6" s="1"/>
      <c r="H6" s="1"/>
    </row>
    <row r="7" spans="2:8" ht="12.75">
      <c r="B7" s="1"/>
      <c r="C7" s="1" t="s">
        <v>1</v>
      </c>
      <c r="D7" s="1" t="s">
        <v>2</v>
      </c>
      <c r="E7" s="1" t="s">
        <v>4</v>
      </c>
      <c r="F7" s="1"/>
      <c r="G7" s="1"/>
      <c r="H7" s="1"/>
    </row>
    <row r="8" spans="1:8" ht="12.75">
      <c r="A8" t="s">
        <v>7</v>
      </c>
      <c r="B8" s="1" t="s">
        <v>1</v>
      </c>
      <c r="C8" s="1">
        <v>22</v>
      </c>
      <c r="D8" s="1">
        <v>25</v>
      </c>
      <c r="E8" s="2">
        <f>C8+D8</f>
        <v>47</v>
      </c>
      <c r="F8" s="2"/>
      <c r="G8" s="2"/>
      <c r="H8" s="1"/>
    </row>
    <row r="9" spans="2:8" ht="12.75">
      <c r="B9" s="1" t="s">
        <v>2</v>
      </c>
      <c r="C9" s="1">
        <v>3</v>
      </c>
      <c r="D9" s="1">
        <v>9</v>
      </c>
      <c r="E9" s="2">
        <f>C9+D9</f>
        <v>12</v>
      </c>
      <c r="F9" s="2"/>
      <c r="G9" s="2"/>
      <c r="H9" s="1"/>
    </row>
    <row r="10" spans="2:8" ht="12.75">
      <c r="B10" s="1"/>
      <c r="C10" s="1"/>
      <c r="D10" s="1"/>
      <c r="E10" s="2"/>
      <c r="F10" s="2"/>
      <c r="G10" s="2"/>
      <c r="H10" s="1"/>
    </row>
    <row r="11" spans="2:8" ht="12.75">
      <c r="B11" s="2" t="s">
        <v>3</v>
      </c>
      <c r="C11" s="2">
        <f>C8+C9</f>
        <v>25</v>
      </c>
      <c r="D11" s="2">
        <f>D8+D9</f>
        <v>34</v>
      </c>
      <c r="E11" s="2">
        <f>C11+D11</f>
        <v>59</v>
      </c>
      <c r="F11" s="2"/>
      <c r="G11" s="2"/>
      <c r="H11" s="1"/>
    </row>
    <row r="12" spans="2:8" ht="12.75">
      <c r="B12" s="2"/>
      <c r="C12" s="2"/>
      <c r="D12" s="2"/>
      <c r="E12" s="2"/>
      <c r="F12" s="2"/>
      <c r="G12" s="2"/>
      <c r="H12" s="1"/>
    </row>
    <row r="13" spans="2:8" ht="12.75">
      <c r="B13" s="2"/>
      <c r="C13" s="2"/>
      <c r="D13" s="2"/>
      <c r="E13" s="2"/>
      <c r="F13" s="3">
        <f>SQRT(((1/C8)-(1/C11)+(1/D8)-(1/D11)))</f>
        <v>0.12666009927622474</v>
      </c>
      <c r="G13" s="3">
        <f>LN(D14)</f>
        <v>0.1796513282380758</v>
      </c>
      <c r="H13" s="1"/>
    </row>
    <row r="14" spans="2:8" ht="12.75">
      <c r="B14" s="2" t="s">
        <v>8</v>
      </c>
      <c r="C14" s="2"/>
      <c r="D14" s="4">
        <f>((C8*D11)/(D8*C11))</f>
        <v>1.1968</v>
      </c>
      <c r="E14" s="2"/>
      <c r="F14" s="2"/>
      <c r="G14" s="2"/>
      <c r="H14" s="1"/>
    </row>
    <row r="15" spans="2:8" ht="12.75">
      <c r="B15" s="2"/>
      <c r="C15" s="2"/>
      <c r="D15" s="2"/>
      <c r="E15" s="2"/>
      <c r="F15" s="2"/>
      <c r="G15" s="2"/>
      <c r="H15" s="1"/>
    </row>
    <row r="16" spans="2:8" ht="12.75">
      <c r="B16" s="2" t="s">
        <v>5</v>
      </c>
      <c r="C16" s="2"/>
      <c r="D16" s="4">
        <f>EXP(G13-(1.96*F13))</f>
        <v>0.933697782604191</v>
      </c>
      <c r="E16" s="4">
        <f>EXP(G13+(1.96*F13))</f>
        <v>1.5340405286227259</v>
      </c>
      <c r="F16" s="2"/>
      <c r="G16" s="2"/>
      <c r="H16" s="1"/>
    </row>
    <row r="17" spans="2:8" ht="12.75">
      <c r="B17" s="2"/>
      <c r="C17" s="2"/>
      <c r="D17" s="2"/>
      <c r="E17" s="2"/>
      <c r="F17" s="1"/>
      <c r="G17" s="1"/>
      <c r="H17" s="1"/>
    </row>
    <row r="21" spans="1:6" ht="12.75">
      <c r="A21" t="s">
        <v>10</v>
      </c>
      <c r="F21">
        <v>0.424</v>
      </c>
    </row>
    <row r="23" spans="3:5" ht="12.75">
      <c r="C23" t="s">
        <v>11</v>
      </c>
      <c r="E23" s="5">
        <f>(F21*(D14-1))/(1+(F21*(D14-1)))</f>
        <v>0.0770166816313029</v>
      </c>
    </row>
    <row r="25" spans="3:6" ht="12.75">
      <c r="C25" t="s">
        <v>12</v>
      </c>
      <c r="E25" s="5">
        <f>(F21*(D16-1))/(1+(F21*(D16-1)))</f>
        <v>-0.028925292040286155</v>
      </c>
      <c r="F25" s="5">
        <f>(F21*(E16-1))/(1+(F21*(E16-1)))</f>
        <v>0.18462741147659603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ICHUCL</dc:creator>
  <cp:keywords/>
  <dc:description/>
  <cp:lastModifiedBy>ICHUCL</cp:lastModifiedBy>
  <dcterms:created xsi:type="dcterms:W3CDTF">2007-07-10T13:15:47Z</dcterms:created>
  <dcterms:modified xsi:type="dcterms:W3CDTF">2008-12-04T23:26:36Z</dcterms:modified>
  <cp:category/>
  <cp:version/>
  <cp:contentType/>
  <cp:contentStatus/>
</cp:coreProperties>
</file>