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225" windowWidth="15480" windowHeight="11640" tabRatio="724" activeTab="0"/>
  </bookViews>
  <sheets>
    <sheet name="Instructions" sheetId="1" r:id="rId1"/>
    <sheet name="Main" sheetId="2" r:id="rId2"/>
    <sheet name="LOOKUP-VSO" sheetId="3" r:id="rId3"/>
    <sheet name="LOOKUP-HG" sheetId="4" r:id="rId4"/>
  </sheets>
  <definedNames>
    <definedName name="DatabaseMS_Rdg">'Main'!#REF!</definedName>
    <definedName name="DatabaseMS2_Rdg">'Main'!#REF!</definedName>
    <definedName name="GraphingDYS19">#REF!</definedName>
    <definedName name="GraphingDYS388">#REF!</definedName>
    <definedName name="GraphingDYS388b">#REF!</definedName>
    <definedName name="GraphingDYS389_I">#REF!</definedName>
    <definedName name="GraphingDYS389_II">#REF!</definedName>
    <definedName name="GraphingDYS390">#REF!</definedName>
    <definedName name="GraphingDYS391">#REF!</definedName>
    <definedName name="GraphingDYS392">#REF!</definedName>
    <definedName name="GraphingDYS393">#REF!</definedName>
    <definedName name="GraphingDYS425">#REF!</definedName>
    <definedName name="GraphingDYS426">#REF!</definedName>
    <definedName name="Legaltable">#REF!</definedName>
    <definedName name="MScode">#REF!</definedName>
    <definedName name="TimeAdj">#REF!</definedName>
  </definedNames>
  <calcPr fullCalcOnLoad="1"/>
</workbook>
</file>

<file path=xl/sharedStrings.xml><?xml version="1.0" encoding="utf-8"?>
<sst xmlns="http://schemas.openxmlformats.org/spreadsheetml/2006/main" count="1642" uniqueCount="634">
  <si>
    <r>
      <t xml:space="preserve">Columns I to AF: </t>
    </r>
    <r>
      <rPr>
        <sz val="10"/>
        <rFont val="Arial"/>
        <family val="0"/>
      </rPr>
      <t>this section is used to record the Coding Region Assay results. For each assay, the date performed,</t>
    </r>
  </si>
  <si>
    <t xml:space="preserve"> PCR number and result (in the form shown above) are recorded.</t>
  </si>
  <si>
    <r>
      <t xml:space="preserve">Column AG: </t>
    </r>
    <r>
      <rPr>
        <sz val="10"/>
        <rFont val="Arial"/>
        <family val="0"/>
      </rPr>
      <t>this is a concatination of all the results of the Coding Region assays that have been performed. It should not be changed.</t>
    </r>
  </si>
  <si>
    <r>
      <t xml:space="preserve">Column AH: </t>
    </r>
    <r>
      <rPr>
        <sz val="10"/>
        <rFont val="Arial"/>
        <family val="0"/>
      </rPr>
      <t xml:space="preserve">gives information about further assays to perform or the definitve Coding Region haplogroup of the Sample. This </t>
    </r>
  </si>
  <si>
    <t>identified from the concatinated results in column AG in a LookUp table in worksheet LookUp-HG. It should not be changed.</t>
  </si>
  <si>
    <t>Should not be changed.</t>
  </si>
  <si>
    <r>
      <t xml:space="preserve">Column A: </t>
    </r>
    <r>
      <rPr>
        <sz val="10"/>
        <rFont val="Arial"/>
        <family val="0"/>
      </rPr>
      <t>should contain the Sample name or ID.</t>
    </r>
  </si>
  <si>
    <r>
      <t xml:space="preserve">Columns D and E: </t>
    </r>
    <r>
      <rPr>
        <sz val="10"/>
        <rFont val="Arial"/>
        <family val="0"/>
      </rPr>
      <t xml:space="preserve">contain functions to check that the Sample names for the HVS-1 haplotypes correspond to the Sample names in column A, </t>
    </r>
  </si>
  <si>
    <r>
      <t xml:space="preserve">as well as from the </t>
    </r>
    <r>
      <rPr>
        <u val="single"/>
        <sz val="10"/>
        <rFont val="Arial"/>
        <family val="0"/>
      </rPr>
      <t>VSO program</t>
    </r>
    <r>
      <rPr>
        <sz val="10"/>
        <rFont val="Arial"/>
        <family val="0"/>
      </rPr>
      <t xml:space="preserve"> results. They should not be altered.</t>
    </r>
  </si>
  <si>
    <t xml:space="preserve">output files.) To ensure that information has been copied correctly, it is important to check that all values in Columns D and E </t>
  </si>
  <si>
    <t xml:space="preserve">read OK and not NONONO. Column H contains instructions about the initial coding region assay to perform. This column </t>
  </si>
  <si>
    <t>should not be changed, as it uses information from the LookUp table in worksheet LookUp-VSO.</t>
  </si>
  <si>
    <r>
      <t>Columns  B and C:</t>
    </r>
    <r>
      <rPr>
        <sz val="10"/>
        <rFont val="Arial"/>
        <family val="0"/>
      </rPr>
      <t xml:space="preserve"> should contain informations about the Samples (identical to column A) as well as their HVS-1 haplotype, </t>
    </r>
  </si>
  <si>
    <t>GPN-ASH-050</t>
  </si>
  <si>
    <t>GPN-ASH-053</t>
  </si>
  <si>
    <t>GPN-ASH-054</t>
  </si>
  <si>
    <t>GPN-ASH-001</t>
  </si>
  <si>
    <t>GPN-ASH-064</t>
  </si>
  <si>
    <t>GPN-ASH-065</t>
  </si>
  <si>
    <t>GPN-ASH-061</t>
  </si>
  <si>
    <t>10871 MnlI                         PCR:Gel Date</t>
  </si>
  <si>
    <t>10871 MnlI Number</t>
  </si>
  <si>
    <t>10871 MnlI Result</t>
  </si>
  <si>
    <t>10397 AluI                                   PCR:Gel Date</t>
  </si>
  <si>
    <t>10397 AluI Number</t>
  </si>
  <si>
    <t>10397 AluI Result</t>
  </si>
  <si>
    <t>10084 TaqI                                              PCR:Gel Date</t>
  </si>
  <si>
    <t>10084 TaqI Number</t>
  </si>
  <si>
    <t>10084 TaqI Result</t>
  </si>
  <si>
    <t>13k BstNI+HaeIII Result</t>
  </si>
  <si>
    <t>GPN-ASH-003</t>
  </si>
  <si>
    <t>GPN-ASH-094</t>
  </si>
  <si>
    <t>GPN-ASH-014</t>
  </si>
  <si>
    <t>GPN-ASH-046</t>
  </si>
  <si>
    <t>GPN-ASH-048</t>
  </si>
  <si>
    <t>5 Do M/N/L3b</t>
  </si>
  <si>
    <t>,C,,,,C,C,UC,T,</t>
  </si>
  <si>
    <t>,,,,,,,NP,C,</t>
  </si>
  <si>
    <t>3592 HpaI PCR:Gel Date</t>
  </si>
  <si>
    <t>3592 HpaI Number</t>
  </si>
  <si>
    <t>3592 HpaI Result</t>
  </si>
  <si>
    <t>8652Tsp509I    PCR:Gel Date</t>
  </si>
  <si>
    <t>8652 Tsp509I Number</t>
  </si>
  <si>
    <t>8652 Tsp509I Result</t>
  </si>
  <si>
    <t>9037NsiI+9070 TaqI                      PCR:Gel Date</t>
  </si>
  <si>
    <t xml:space="preserve">9037NsiI+9070 TaqI Number   </t>
  </si>
  <si>
    <t>9037NsiI+9070 TaqI Result</t>
  </si>
  <si>
    <t>13k BstNI+HaeIII                PCR:Gel Date</t>
  </si>
  <si>
    <t>13k BstNI+HaeIII Number</t>
  </si>
  <si>
    <t xml:space="preserve">189C, 192T, 223T, 278T, 294T, 390A, </t>
  </si>
  <si>
    <t xml:space="preserve">223T, 278T, 362C, </t>
  </si>
  <si>
    <t>GPN-ASH-066</t>
  </si>
  <si>
    <t>GPN-ASH-085</t>
  </si>
  <si>
    <t>GPN-ASH-086</t>
  </si>
  <si>
    <t>GPN-ASH-087</t>
  </si>
  <si>
    <t>GPN-ASH-088</t>
  </si>
  <si>
    <t>GPN-ASH-089</t>
  </si>
  <si>
    <t>GPN-ASH-090</t>
  </si>
  <si>
    <t>in the form of a list of sites where they differ from the Cambridge Reference Sequence (the variable sites only or VSO).</t>
  </si>
  <si>
    <t>5 Redo 10MnlI+10TaqI</t>
  </si>
  <si>
    <t>6 Do M/N/L3d/L3e</t>
  </si>
  <si>
    <t>6 Redo 10397AluI</t>
  </si>
  <si>
    <t>6 Redo 10AluI</t>
  </si>
  <si>
    <t>6 Redo 10MnlI+10AluI</t>
  </si>
  <si>
    <t>7 Do 10871MnlI</t>
  </si>
  <si>
    <t>7 Do 10MnlI+8MboI</t>
  </si>
  <si>
    <t>7 Do N/L3d/L3e</t>
  </si>
  <si>
    <t>7 Redo 10871MnlI</t>
  </si>
  <si>
    <t>8 Do L3d/L3e</t>
  </si>
  <si>
    <t>GPN-ASH-070</t>
  </si>
  <si>
    <t>GPN-ASH-080</t>
  </si>
  <si>
    <t>mtDNA_VSO</t>
  </si>
  <si>
    <t>Sample_ID</t>
  </si>
  <si>
    <t>M</t>
  </si>
  <si>
    <t>28.10.03:30.10.03</t>
  </si>
  <si>
    <t>GPN-ASH-015</t>
  </si>
  <si>
    <t>GPN-ASH-016</t>
  </si>
  <si>
    <t>GPN-ASH-023</t>
  </si>
  <si>
    <t>GPN-ASH-032</t>
  </si>
  <si>
    <t>GPN-ASH-033</t>
  </si>
  <si>
    <t>GPN-ASH-034</t>
  </si>
  <si>
    <t>GPN-ASH-043</t>
  </si>
  <si>
    <t>,C,,,,C,C,NP,NP,</t>
  </si>
  <si>
    <t>,C,,,,NP,UC,A,,</t>
  </si>
  <si>
    <t>,C,,,,UC,C,A,T,</t>
  </si>
  <si>
    <t>,,T,TA,AGG,,,,,</t>
  </si>
  <si>
    <t>,T,T,TA,,,,,,</t>
  </si>
  <si>
    <t>,C,,,,,,,C,</t>
  </si>
  <si>
    <t>,C,,,,C,C,A,UC,</t>
  </si>
  <si>
    <t>8616 MboI                                              PCR:Gel Date</t>
  </si>
  <si>
    <t>8616 MboI Number</t>
  </si>
  <si>
    <t>8616 MboI Result</t>
  </si>
  <si>
    <t>L2a</t>
  </si>
  <si>
    <t>11.9.03:15.9.03</t>
  </si>
  <si>
    <t>30.7.03:08.8.03</t>
  </si>
  <si>
    <t>30.7.03:01.8.03</t>
  </si>
  <si>
    <t>L1b*</t>
  </si>
  <si>
    <t>L3b</t>
  </si>
  <si>
    <t>23.9.03:01.10.03</t>
  </si>
  <si>
    <t>23.9.03:26.9.03</t>
  </si>
  <si>
    <t>L2b*</t>
  </si>
  <si>
    <t>L2c</t>
  </si>
  <si>
    <t>10.7.03:14.7.03</t>
  </si>
  <si>
    <t>30.9.03:08.10.03</t>
  </si>
  <si>
    <t>30.9.03:06.10.03</t>
  </si>
  <si>
    <t>08.9.03:10.9.03</t>
  </si>
  <si>
    <t>17.9.03:24.9.03</t>
  </si>
  <si>
    <t>L3e*</t>
  </si>
  <si>
    <t>08.10.03:13.10.03</t>
  </si>
  <si>
    <t>L3d</t>
  </si>
  <si>
    <t>21.7.03:22.7.03</t>
  </si>
  <si>
    <t>N</t>
  </si>
  <si>
    <t>L2d</t>
  </si>
  <si>
    <t>L1a</t>
  </si>
  <si>
    <t>L1c</t>
  </si>
  <si>
    <t>GPN-ASH-006</t>
  </si>
  <si>
    <t>GPN-ASH-007</t>
  </si>
  <si>
    <t>GPN-ASH-010</t>
  </si>
  <si>
    <t>GPN-ASH-011</t>
  </si>
  <si>
    <t>GPN-ASH-012</t>
  </si>
  <si>
    <t>08.10.03:16.10.03</t>
  </si>
  <si>
    <t>GPN-ASH-024</t>
  </si>
  <si>
    <t xml:space="preserve">L2* L2c </t>
  </si>
  <si>
    <t xml:space="preserve">129A, 145A, 189C, 215G, 223T, 278T, 290T, 294T, 311C, 360T, </t>
  </si>
  <si>
    <t xml:space="preserve">223T, 311C, 320T, </t>
  </si>
  <si>
    <t xml:space="preserve">124C, 223T, 278T, 362C, </t>
  </si>
  <si>
    <t xml:space="preserve">223T, 320T, 390A, 399G, </t>
  </si>
  <si>
    <t>2 Sequence</t>
  </si>
  <si>
    <t>27.10.03:28.10.03</t>
  </si>
  <si>
    <t>,,T,CA,AGG,,,,,</t>
  </si>
  <si>
    <t>,T,NEW,CG,,,,,,</t>
  </si>
  <si>
    <t>,T,C,CA,,,,,,</t>
  </si>
  <si>
    <t>,T,T,CG,,,,,,</t>
  </si>
  <si>
    <t>,T,T,CA,,,,,,</t>
  </si>
  <si>
    <t>,,C,CA,AGG,,,,,</t>
  </si>
  <si>
    <t>GPN-ASH-072</t>
  </si>
  <si>
    <t>GPN-ASH-078</t>
  </si>
  <si>
    <t>GPN-ASH-095</t>
  </si>
  <si>
    <t xml:space="preserve">213A, 223T, 249C, 278T, 294T, 309G, 390A, </t>
  </si>
  <si>
    <t>22.10.03:23.10.03</t>
  </si>
  <si>
    <t>GPN-ASH-020</t>
  </si>
  <si>
    <t>GPN-ASH-021</t>
  </si>
  <si>
    <t>GPN-ASH-060</t>
  </si>
  <si>
    <t>GPN-ASH-079</t>
  </si>
  <si>
    <t xml:space="preserve">111A, 145A, 176T, 184T, 188T, 223T, 239T, 278T, 292T, 355T, 390A, 399G, 400T, </t>
  </si>
  <si>
    <t xml:space="preserve">124C, 166G, 223T, </t>
  </si>
  <si>
    <t xml:space="preserve">223T, 362C, </t>
  </si>
  <si>
    <t xml:space="preserve">223T, 278T, 292T, 294T, 311C, 390A, </t>
  </si>
  <si>
    <t xml:space="preserve">207G, 223T, 278T, 390A, </t>
  </si>
  <si>
    <t xml:space="preserve">223T, 278T, 286T, 294T, 390A, </t>
  </si>
  <si>
    <t xml:space="preserve">223T, 258T, 320T, </t>
  </si>
  <si>
    <t xml:space="preserve">93C, 185insC, 189C, 192T, 223T, 278T, 294T, 309G, 390A, </t>
  </si>
  <si>
    <t xml:space="preserve">223T, 254G, 320T, </t>
  </si>
  <si>
    <t>GPN-ASH-055</t>
  </si>
  <si>
    <t>GPN-ASH-047</t>
  </si>
  <si>
    <t xml:space="preserve">81G, 223T, 278T, 390A, </t>
  </si>
  <si>
    <t>GPN-ASH-022</t>
  </si>
  <si>
    <t>GPN-ASH-049</t>
  </si>
  <si>
    <t xml:space="preserve">L1c L2a L3b </t>
  </si>
  <si>
    <t xml:space="preserve">L1c L2a L3d </t>
  </si>
  <si>
    <t xml:space="preserve">L1c L2b </t>
  </si>
  <si>
    <t xml:space="preserve">L1c L2b L3* </t>
  </si>
  <si>
    <t xml:space="preserve">L1c L2b L3b </t>
  </si>
  <si>
    <t xml:space="preserve">L1c L2b L3d </t>
  </si>
  <si>
    <t xml:space="preserve">L1c L2c </t>
  </si>
  <si>
    <t xml:space="preserve">L1c L2c L3* </t>
  </si>
  <si>
    <t xml:space="preserve">L1c L2c L3b </t>
  </si>
  <si>
    <t xml:space="preserve">L1c L2c L3d </t>
  </si>
  <si>
    <t xml:space="preserve">L1c L2d </t>
  </si>
  <si>
    <t xml:space="preserve">L1c L2d L3* </t>
  </si>
  <si>
    <t xml:space="preserve">L1c L2d L3b </t>
  </si>
  <si>
    <t xml:space="preserve">L1c L2d L3d </t>
  </si>
  <si>
    <t xml:space="preserve">L1c L3* </t>
  </si>
  <si>
    <t xml:space="preserve">L1c L3b </t>
  </si>
  <si>
    <t xml:space="preserve">L1c L3d </t>
  </si>
  <si>
    <t>13k BstNI+HaeIII</t>
  </si>
  <si>
    <t xml:space="preserve">L2a L3* </t>
  </si>
  <si>
    <t xml:space="preserve">L2a L3b </t>
  </si>
  <si>
    <t xml:space="preserve">L2a L3d </t>
  </si>
  <si>
    <t xml:space="preserve">L2b </t>
  </si>
  <si>
    <t xml:space="preserve">L2b L3* </t>
  </si>
  <si>
    <t xml:space="preserve">L2b L3b </t>
  </si>
  <si>
    <t xml:space="preserve">L2b L3d </t>
  </si>
  <si>
    <t xml:space="preserve">L2c </t>
  </si>
  <si>
    <t xml:space="preserve">L2c L3* </t>
  </si>
  <si>
    <t xml:space="preserve">L2c L3b </t>
  </si>
  <si>
    <t xml:space="preserve">L2c L3d </t>
  </si>
  <si>
    <t xml:space="preserve">L2d L3* </t>
  </si>
  <si>
    <t xml:space="preserve">L2d L3b </t>
  </si>
  <si>
    <t xml:space="preserve">L2d L3d </t>
  </si>
  <si>
    <t>10086 TaqI</t>
  </si>
  <si>
    <t>8616 MboI</t>
  </si>
  <si>
    <t>Name Check: VSO Program and Database</t>
  </si>
  <si>
    <t>Predicted Haplotypes</t>
  </si>
  <si>
    <t xml:space="preserve">223T, 258T, 278T, 320T, </t>
  </si>
  <si>
    <t>,,,TA,,,,,,</t>
  </si>
  <si>
    <t>,,T,CA,,,,,,</t>
  </si>
  <si>
    <t>,,,CG,,,,,,</t>
  </si>
  <si>
    <t>,,,,GGG,,,,,</t>
  </si>
  <si>
    <t>,,C,,AGG,,,,,</t>
  </si>
  <si>
    <t>,,,,ACG,,,,,</t>
  </si>
  <si>
    <t>,,,,AGA,,,,,</t>
  </si>
  <si>
    <t>,,,,,,T,,,</t>
  </si>
  <si>
    <t>,,,,,T,,,,</t>
  </si>
  <si>
    <t>,,,,,,,G,,</t>
  </si>
  <si>
    <t>,,,,,,,,C,</t>
  </si>
  <si>
    <t>,C,,,,C,C,A,T,</t>
  </si>
  <si>
    <t>,,T,TA,,,,,,</t>
  </si>
  <si>
    <t>,,,CA,,,,,,</t>
  </si>
  <si>
    <t>,,,,AGG,,,,,</t>
  </si>
  <si>
    <t>,C,,,,,,,,</t>
  </si>
  <si>
    <t>,,,,,,,A,,</t>
  </si>
  <si>
    <t>,C,,,,,,A,,</t>
  </si>
  <si>
    <t>,C,,,,,C,A,,</t>
  </si>
  <si>
    <t>,C,,,,C,C,A,,</t>
  </si>
  <si>
    <t>,,,NP,,,,,,</t>
  </si>
  <si>
    <t>,,NP,CA,,,,,,</t>
  </si>
  <si>
    <t>,,,,NP,,,,,</t>
  </si>
  <si>
    <t>,NP,,,,,,,,</t>
  </si>
  <si>
    <t>,,,,,,,NP,,</t>
  </si>
  <si>
    <t>,,,,,,NP,,,</t>
  </si>
  <si>
    <t>,,,,,NP,,,,</t>
  </si>
  <si>
    <t>,,,,,,,,NP,</t>
  </si>
  <si>
    <t xml:space="preserve">92C, 209C, 223T, 242T, 278T, 294T, 309G, 390A, </t>
  </si>
  <si>
    <t>GPN-ASH-038</t>
  </si>
  <si>
    <t>GPN-ASH-091</t>
  </si>
  <si>
    <t>GPN-ASH-092</t>
  </si>
  <si>
    <t>GPN-ASH-002</t>
  </si>
  <si>
    <t>GPN-ASH-005</t>
  </si>
  <si>
    <t>GPN-ASH-008</t>
  </si>
  <si>
    <t>GPN-ASH-009</t>
  </si>
  <si>
    <t xml:space="preserve">223T, 278T, 294T, 309G, 390A, 399G, </t>
  </si>
  <si>
    <t xml:space="preserve">223T, 320T, </t>
  </si>
  <si>
    <t xml:space="preserve">126C, 186T, 187T, 189C, 223T, 264T, 270T, 278T, 311C, </t>
  </si>
  <si>
    <t xml:space="preserve">129A, 163G, 187T, 189C, 223T, 278T, 284G, 293G, 294T, 311C, 360T, </t>
  </si>
  <si>
    <t xml:space="preserve">93C, 223T, 278T, 294T, 390A, </t>
  </si>
  <si>
    <t xml:space="preserve">172C, 182C, 183C, 189C, 223T, 320T, </t>
  </si>
  <si>
    <t>GPN-ASH-081</t>
  </si>
  <si>
    <t>GPN-ASH-083</t>
  </si>
  <si>
    <t>GPN-ASH-084</t>
  </si>
  <si>
    <t>GPN-ASH-093</t>
  </si>
  <si>
    <t>GPN-ASH-018</t>
  </si>
  <si>
    <t>GPN-ASH-035</t>
  </si>
  <si>
    <t>GPN-ASH-036</t>
  </si>
  <si>
    <t>GPN-ASH-037</t>
  </si>
  <si>
    <t>GPN-ASH-044</t>
  </si>
  <si>
    <t>Name check on VSO list</t>
  </si>
  <si>
    <t>Concat_Coding_Region_Typing</t>
  </si>
  <si>
    <t>Definitive Haplotype (Auto)</t>
  </si>
  <si>
    <t>1 Do 3592HpaI</t>
  </si>
  <si>
    <t>1 Do 3HpaI+10MnlI</t>
  </si>
  <si>
    <t>1 Do 3HpaI+10TaqI</t>
  </si>
  <si>
    <t>1 Do 3HpaI+8MboI</t>
  </si>
  <si>
    <t>1 Redo 3592HpaI</t>
  </si>
  <si>
    <t>1 Redo 3HpaI+10TaqI</t>
  </si>
  <si>
    <t>2 Do 9k</t>
  </si>
  <si>
    <t>2 Redo 9k</t>
  </si>
  <si>
    <t>2 Redo 9k+8652Tsp509I</t>
  </si>
  <si>
    <t>3 Do 13k</t>
  </si>
  <si>
    <t>3 Redo 13k</t>
  </si>
  <si>
    <t>4 Do 8652Tsp509I</t>
  </si>
  <si>
    <t>4 Redo 8652Tsp509I</t>
  </si>
  <si>
    <t>5 Redo 10084TaqI</t>
  </si>
  <si>
    <t>5 Redo 10AluI+10TaqI</t>
  </si>
  <si>
    <t>5 Redo 10MnlI,AluI,TaqI</t>
  </si>
  <si>
    <t>,T,NP,,,,,,,</t>
  </si>
  <si>
    <t>,C,,,,NP,C,NP,T,</t>
  </si>
  <si>
    <t>,C,,,,C,C,NP,T,</t>
  </si>
  <si>
    <t>,C,,,,NP,NP,A,T,</t>
  </si>
  <si>
    <t>,C,,,,NP,NP,A,C,</t>
  </si>
  <si>
    <t>,C,,,,C,UC,A,T,</t>
  </si>
  <si>
    <t>,,,,,C,C,A,C,</t>
  </si>
  <si>
    <t>,C,,,,C,C,NP,C,</t>
  </si>
  <si>
    <t>,T,T,,,C,C,,,</t>
  </si>
  <si>
    <t>,NP,,,,C,C,NP,T,</t>
  </si>
  <si>
    <t>GPN-ASH-059</t>
  </si>
  <si>
    <t>GPN-ASH-067</t>
  </si>
  <si>
    <t>GPN-ASH-068</t>
  </si>
  <si>
    <t>GPN-ASH-026</t>
  </si>
  <si>
    <t>GPN-ASH-027</t>
  </si>
  <si>
    <t>GPN-ASH-028</t>
  </si>
  <si>
    <t>GPN-ASH-029</t>
  </si>
  <si>
    <t>GPN-ASH-030</t>
  </si>
  <si>
    <t>GPN-ASH-031</t>
  </si>
  <si>
    <t>GPN-ASH-045</t>
  </si>
  <si>
    <t>,T,C,,NP,,,,,</t>
  </si>
  <si>
    <t>,,C,CA,NP,,,,,</t>
  </si>
  <si>
    <t>,T,C,,GGG,,,,,</t>
  </si>
  <si>
    <t>,T,C,,ACG,,,,,</t>
  </si>
  <si>
    <t>,T,C,,AGG,,,,,</t>
  </si>
  <si>
    <t>,C,,,,,,UC,,</t>
  </si>
  <si>
    <t>,C,,,,NP,C,G,T,</t>
  </si>
  <si>
    <t>,C,,,,C,C,G,T,</t>
  </si>
  <si>
    <t>GPN-ASH-042</t>
  </si>
  <si>
    <t>GPN-ASH-051</t>
  </si>
  <si>
    <t>GPN-ASH-052</t>
  </si>
  <si>
    <t>20.11.03:21.11.03</t>
  </si>
  <si>
    <t>,,,,,,,A,T,</t>
  </si>
  <si>
    <t>,C,C,,AGG,,,,T,</t>
  </si>
  <si>
    <t>Look-up Table for mtDNA haplotypes.</t>
  </si>
  <si>
    <t>GPN-ASH-017</t>
  </si>
  <si>
    <t>GPN-ASH-019</t>
  </si>
  <si>
    <t>A</t>
  </si>
  <si>
    <t>G</t>
  </si>
  <si>
    <t>,,,,ACG,,,A,,</t>
  </si>
  <si>
    <t>,,,,ACG,,,A,T,</t>
  </si>
  <si>
    <t>,,,,GGG,,,A,T,</t>
  </si>
  <si>
    <t>,C,,,,C,C,,,</t>
  </si>
  <si>
    <t>,NP,C,,AGG,,,A,T,</t>
  </si>
  <si>
    <t>,,T,CG,,,,A,T,</t>
  </si>
  <si>
    <t>C</t>
  </si>
  <si>
    <t>T</t>
  </si>
  <si>
    <t>CA</t>
  </si>
  <si>
    <t>CG</t>
  </si>
  <si>
    <t>GGG</t>
  </si>
  <si>
    <t>ACG</t>
  </si>
  <si>
    <t>AGA</t>
  </si>
  <si>
    <t>,C,,,,NP,C,A,,</t>
  </si>
  <si>
    <t>,C,,,,C,C,NP,,</t>
  </si>
  <si>
    <t>,,,,,C,C,A,,</t>
  </si>
  <si>
    <t>,C,,,,,,NP,,</t>
  </si>
  <si>
    <t>,,,,,T,C,A,,</t>
  </si>
  <si>
    <t>,,,,,C,C,NP,,</t>
  </si>
  <si>
    <t>,C,,,,NP,C,NP,,</t>
  </si>
  <si>
    <t>,C,,,,NP,NP,NP,,</t>
  </si>
  <si>
    <t>,,NP,NP,,,,,,</t>
  </si>
  <si>
    <t>,C,,,,,,A,T,</t>
  </si>
  <si>
    <t xml:space="preserve">129A, 163G, 187T, 189C, 192T, 223T, 278T, 293G, 294T, 311C, 353T, </t>
  </si>
  <si>
    <t>GPN-ASH-025</t>
  </si>
  <si>
    <t>Coding Region Assay</t>
  </si>
  <si>
    <t xml:space="preserve"> Haplotype predicted from HVS program</t>
  </si>
  <si>
    <t xml:space="preserve">L1* L3* </t>
  </si>
  <si>
    <t xml:space="preserve">L3* </t>
  </si>
  <si>
    <t xml:space="preserve">L2d </t>
  </si>
  <si>
    <t xml:space="preserve">L2a </t>
  </si>
  <si>
    <t xml:space="preserve">L1c </t>
  </si>
  <si>
    <t xml:space="preserve">L3* or M* or N* </t>
  </si>
  <si>
    <t xml:space="preserve">Unknown </t>
  </si>
  <si>
    <t xml:space="preserve">L3d </t>
  </si>
  <si>
    <t xml:space="preserve">L3b </t>
  </si>
  <si>
    <t xml:space="preserve">L1* </t>
  </si>
  <si>
    <t>Lookup Table to assign first coding region assay to assign.</t>
  </si>
  <si>
    <t>9k NsiI+TaqI</t>
  </si>
  <si>
    <t xml:space="preserve">L1* L2a </t>
  </si>
  <si>
    <t>8655 Tsp509I</t>
  </si>
  <si>
    <t xml:space="preserve">L1* L2a L3* </t>
  </si>
  <si>
    <t>3592 HpaI</t>
  </si>
  <si>
    <t xml:space="preserve">L1* L2a L3b </t>
  </si>
  <si>
    <t xml:space="preserve">L1* L2a L3d </t>
  </si>
  <si>
    <t xml:space="preserve">L1* L2b </t>
  </si>
  <si>
    <t xml:space="preserve">L1* L2b L3* </t>
  </si>
  <si>
    <t xml:space="preserve">L1* L2b L3b </t>
  </si>
  <si>
    <t xml:space="preserve">L1* L2b L3d </t>
  </si>
  <si>
    <t xml:space="preserve">L1* L2c </t>
  </si>
  <si>
    <t xml:space="preserve">L1* L2c L3* </t>
  </si>
  <si>
    <t xml:space="preserve">L1* L2c L3b </t>
  </si>
  <si>
    <t xml:space="preserve">L1* L2c L3d </t>
  </si>
  <si>
    <t xml:space="preserve">L1* L2d </t>
  </si>
  <si>
    <t xml:space="preserve">L1* L2d L3* </t>
  </si>
  <si>
    <t xml:space="preserve">L1* L2d L3b </t>
  </si>
  <si>
    <t xml:space="preserve">L1* L2d L3d </t>
  </si>
  <si>
    <t xml:space="preserve">L1* L3b </t>
  </si>
  <si>
    <t xml:space="preserve">L1* L3d </t>
  </si>
  <si>
    <t xml:space="preserve">L1a </t>
  </si>
  <si>
    <t xml:space="preserve">L1a L2a </t>
  </si>
  <si>
    <t xml:space="preserve">L1a L2a L3* </t>
  </si>
  <si>
    <t xml:space="preserve">L1a L2a L3b </t>
  </si>
  <si>
    <t xml:space="preserve">L1a L2a L3d </t>
  </si>
  <si>
    <t xml:space="preserve">L1a L2b </t>
  </si>
  <si>
    <t xml:space="preserve">L1a L2b L3* </t>
  </si>
  <si>
    <t xml:space="preserve">L1a L2b L3b </t>
  </si>
  <si>
    <t xml:space="preserve">L1a L2b L3d </t>
  </si>
  <si>
    <t xml:space="preserve">L1a L2c </t>
  </si>
  <si>
    <t xml:space="preserve">L1a L2c L3* </t>
  </si>
  <si>
    <t xml:space="preserve">L1a L2c L3b </t>
  </si>
  <si>
    <t xml:space="preserve">L1a L2c L3d </t>
  </si>
  <si>
    <t xml:space="preserve">L1a L2d </t>
  </si>
  <si>
    <t xml:space="preserve">L1a L2d L3* </t>
  </si>
  <si>
    <t xml:space="preserve">L1a L2d L3b </t>
  </si>
  <si>
    <t xml:space="preserve">L1a L2d L3d </t>
  </si>
  <si>
    <t xml:space="preserve">L1a L3* </t>
  </si>
  <si>
    <t xml:space="preserve">L1a L3b </t>
  </si>
  <si>
    <t xml:space="preserve">L1a L3d </t>
  </si>
  <si>
    <t xml:space="preserve">L1c L2a </t>
  </si>
  <si>
    <t xml:space="preserve">L1c L2a L3* </t>
  </si>
  <si>
    <t xml:space="preserve">187T, 189C, 223T, 264T, 270T, 278T, 311C, </t>
  </si>
  <si>
    <t>,NP,C,,AGG,,,,,</t>
  </si>
  <si>
    <t>,C,C,,AGG,,,,,</t>
  </si>
  <si>
    <t>17.11.03:19.11.03</t>
  </si>
  <si>
    <t>1 Redo 3592HpaI+Do 8618 MboI</t>
  </si>
  <si>
    <t>2 Redo 3592HpaI+Do 8618 MboI</t>
  </si>
  <si>
    <t>3 Redo 3592HpaI+Do 8618 MboI</t>
  </si>
  <si>
    <t>4 Redo 3592HpaI+Do 8618 MboI</t>
  </si>
  <si>
    <t>,T,NEW,CA,,C,C,A,,</t>
  </si>
  <si>
    <t>6 Do 10MnlI+10AluI</t>
  </si>
  <si>
    <t>5 Do all L3/M/N</t>
  </si>
  <si>
    <t>,C,,,,,C,A,T,</t>
  </si>
  <si>
    <t>,C,,,,,C,UC,,</t>
  </si>
  <si>
    <t>5 Do L3b/L3d/L3e/N</t>
  </si>
  <si>
    <t xml:space="preserve">126C, 187T, 189C, 223T, 264T, 270T, 278T, 311C, </t>
  </si>
  <si>
    <t>23.10.03:24.10.03</t>
  </si>
  <si>
    <t>,,NEW,CA,,,,,,</t>
  </si>
  <si>
    <t>L1b?</t>
  </si>
  <si>
    <t>,,T,UC,,,,,,</t>
  </si>
  <si>
    <t>,,C,CA,,,,,,</t>
  </si>
  <si>
    <t>,,NEW,CG,,,,,,</t>
  </si>
  <si>
    <t>,,T,,AGG,,,,,</t>
  </si>
  <si>
    <t>,T,NEW,,,,,,,</t>
  </si>
  <si>
    <t>,C,,,,NP,NP,A,,</t>
  </si>
  <si>
    <t>,C,,,,NP,T,A,,</t>
  </si>
  <si>
    <t>,NP,,,,C,C,A,,</t>
  </si>
  <si>
    <t>,NP,,,,T,C,A,,</t>
  </si>
  <si>
    <t>,C,,,,C,T,A,,</t>
  </si>
  <si>
    <t>,NP,,,,C,T,A,,</t>
  </si>
  <si>
    <t>,T,NEW,,,C,C,A,,</t>
  </si>
  <si>
    <t>SAMPLE_NAME</t>
  </si>
  <si>
    <t xml:space="preserve">129A, 148T, 168T, 172C, 187T, 188G, 189C, 223T, 230G, 246G, 311C, 320T, </t>
  </si>
  <si>
    <t xml:space="preserve">93C, 129A, 223T, 320T, </t>
  </si>
  <si>
    <t xml:space="preserve">172C, 183C, 189C, 223T, 320T, </t>
  </si>
  <si>
    <t xml:space="preserve">93C, 189C, 223T, 278T, 294T, 390A, </t>
  </si>
  <si>
    <t xml:space="preserve">223T, 278T, 294T, 309G, 390A, </t>
  </si>
  <si>
    <t xml:space="preserve">172C, 183C, 189C, 320T, </t>
  </si>
  <si>
    <t xml:space="preserve">93C, 129A, 189C, 215G, 223T, 278T, 294T, 311C, 360T, </t>
  </si>
  <si>
    <t xml:space="preserve">170G, 179T, 189C, 192T, 215G, 223T, 256A, 311C, </t>
  </si>
  <si>
    <t xml:space="preserve">172C, 189C, 223T, 239T, 320T, </t>
  </si>
  <si>
    <t xml:space="preserve">172C, 184T, 219G, 234T, 278T, </t>
  </si>
  <si>
    <t>GPN-ASH-039</t>
  </si>
  <si>
    <t>GPN-ASH-040</t>
  </si>
  <si>
    <t>GPN-ASH-041</t>
  </si>
  <si>
    <t xml:space="preserve">124C, 223T, </t>
  </si>
  <si>
    <t xml:space="preserve">223T, 234T, 278T, 294T, 309G, 390A, </t>
  </si>
  <si>
    <t>,C,,,,C,C,UC,,</t>
  </si>
  <si>
    <t>5 Redo 10TaqI+8MboI</t>
  </si>
  <si>
    <t>6 Do M/N/L3d/L3e+3HpaI</t>
  </si>
  <si>
    <t>GPN-ASH-056</t>
  </si>
  <si>
    <t>GPN-ASH-058</t>
  </si>
  <si>
    <t>GPN-ASH-057</t>
  </si>
  <si>
    <t>GPN-ASH-071</t>
  </si>
  <si>
    <t>GPN-ASH-063</t>
  </si>
  <si>
    <t>GPN-ASH-073</t>
  </si>
  <si>
    <t>GPN-ASH-074</t>
  </si>
  <si>
    <t>GPN-ASH-075</t>
  </si>
  <si>
    <t>GPN-ASH-076</t>
  </si>
  <si>
    <t>GPN-ASH-077</t>
  </si>
  <si>
    <t>GPN-ASH-069</t>
  </si>
  <si>
    <t>,,T,CG,,,,,,</t>
  </si>
  <si>
    <t>,,NEW,TA,,,,,,</t>
  </si>
  <si>
    <t>,,NP,,AGG,,,,,</t>
  </si>
  <si>
    <t>,,T,NP,,,,,,</t>
  </si>
  <si>
    <t>,C,,,,,,G,,</t>
  </si>
  <si>
    <t>,,,,,C,C,G,T,</t>
  </si>
  <si>
    <t>,C,,,,C,NEW,G,T,</t>
  </si>
  <si>
    <t>,C,,,,C,C,G,,</t>
  </si>
  <si>
    <t>,,,,,C,C,G,,</t>
  </si>
  <si>
    <t>,NP,,,,NP,C,G,,</t>
  </si>
  <si>
    <t>,C,,,,C,NEW,G,,</t>
  </si>
  <si>
    <t>,C,,,,C,C,A,C,</t>
  </si>
  <si>
    <t>,C,,,,,,A,C,</t>
  </si>
  <si>
    <t>,C,,,,T,C,A,T,</t>
  </si>
  <si>
    <t>,C,,,,T,C,A,,</t>
  </si>
  <si>
    <t>,,,,UC,,,,,</t>
  </si>
  <si>
    <t>,,,,GGG,,,A,,</t>
  </si>
  <si>
    <t>,,C,,GGG,,,,,</t>
  </si>
  <si>
    <t>,,C,,NP,,,,,</t>
  </si>
  <si>
    <t>,,,,,,,A,C,</t>
  </si>
  <si>
    <t>,T,T,,,,,,,</t>
  </si>
  <si>
    <t>,,,,,C,C,A,T,</t>
  </si>
  <si>
    <t>,C,,,,UD,C,A,T,</t>
  </si>
  <si>
    <t>,C,,,,C,C,A,NP,</t>
  </si>
  <si>
    <t>,NP,,,,C,C,A,T,</t>
  </si>
  <si>
    <t>,T,C,,,,,,,</t>
  </si>
  <si>
    <t>,C,,,,NP,C,A,NP,</t>
  </si>
  <si>
    <t>,,,,,NP,C,A,T,</t>
  </si>
  <si>
    <t>,C,,,,NP,C,A,T,</t>
  </si>
  <si>
    <t>,,,,,C,C,NP,T,</t>
  </si>
  <si>
    <t>,C,,,,C,NP,NP,,</t>
  </si>
  <si>
    <t>,C,,,,T,C,NP,,</t>
  </si>
  <si>
    <t>,T,,,,,,,,</t>
  </si>
  <si>
    <t>,PD,,,,C,C,A,,</t>
  </si>
  <si>
    <t>,T,,,,C,C,A,,</t>
  </si>
  <si>
    <t>12.11.03:17.11.03</t>
  </si>
  <si>
    <t>,T,C,CA,AGG,,,,,</t>
  </si>
  <si>
    <t>,T,T,CG,,C,C,,,</t>
  </si>
  <si>
    <t>,T,T,NP,,,,,,</t>
  </si>
  <si>
    <t>,,NP,CG,,,,,,</t>
  </si>
  <si>
    <t>,T,NP,NP,,,,,,</t>
  </si>
  <si>
    <t>,T,T,CA,,C,C,A,,</t>
  </si>
  <si>
    <t>,T,NEW,TA,,,,,,</t>
  </si>
  <si>
    <t xml:space="preserve">126C, 187T, 189C, 223T, 270T, 278T, 293G, 311C, </t>
  </si>
  <si>
    <t xml:space="preserve">124C, 169T, 223T, 271C, 278T, 362C, </t>
  </si>
  <si>
    <t xml:space="preserve">172C, 183C, 189C, 219G, 265G, 278T, </t>
  </si>
  <si>
    <t xml:space="preserve">223T, 278T, 286T, 294T, 309G, 390A, </t>
  </si>
  <si>
    <t xml:space="preserve">93C, 189C, 223T, 274A, 278T, 294T, 309G, 390A, </t>
  </si>
  <si>
    <t xml:space="preserve">86C, 223T, 278T, 294T, 309G, 344T, 390A, </t>
  </si>
  <si>
    <t xml:space="preserve">86C, 129A, 163G, 187T, 189C, 223T, 278T, 293G, 294T, 311C, 360T, </t>
  </si>
  <si>
    <t>TA</t>
  </si>
  <si>
    <t>Worksheet descriptions</t>
  </si>
  <si>
    <t>Assay PCR and Gel Dates</t>
  </si>
  <si>
    <t>PCR number</t>
  </si>
  <si>
    <t>Assay Result</t>
  </si>
  <si>
    <t>9037NsiI+9070 TaqI                  PCR:Gel Date</t>
  </si>
  <si>
    <t>8652Tsp509I                            PCR:Gel Date</t>
  </si>
  <si>
    <t>3592 HpaI                                PCR:Gel Date</t>
  </si>
  <si>
    <t>13k BstNI+HaeIII                      PCR:Gel Date</t>
  </si>
  <si>
    <t>10871 MnlI                              PCR:Gel Date</t>
  </si>
  <si>
    <t>10397 AluI                               PCR:Gel Date</t>
  </si>
  <si>
    <t>10084 TaqI                              PCR:Gel Date</t>
  </si>
  <si>
    <t>8616 MboI                               PCR:Gel Date</t>
  </si>
  <si>
    <t>Column</t>
  </si>
  <si>
    <t xml:space="preserve">189C, 192T, 223T, 278T, 294T, 309G, 390A, </t>
  </si>
  <si>
    <t xml:space="preserve">148T, 223T, 278T, 294T, 390A, </t>
  </si>
  <si>
    <t xml:space="preserve">172C, 183C, 188T, 189C, 223T, 320T, </t>
  </si>
  <si>
    <t xml:space="preserve">148T, 223T, 320T, </t>
  </si>
  <si>
    <t xml:space="preserve">86C, 129A, 189C, 223T, 278T, 294T, 362C, 390A, </t>
  </si>
  <si>
    <t xml:space="preserve">223T, 320T, 399G, </t>
  </si>
  <si>
    <t>8 Redo 8616MboI</t>
  </si>
  <si>
    <t>,C,,,,NP,C,G,,</t>
  </si>
  <si>
    <t>,UC,,,,C,C,A,,</t>
  </si>
  <si>
    <t>,C,,,,UC,C,A,,</t>
  </si>
  <si>
    <t xml:space="preserve">189C, 192T, 223T, 278T, 294T, 362C, 390A, </t>
  </si>
  <si>
    <t xml:space="preserve">124C, 223T, 260T, </t>
  </si>
  <si>
    <t xml:space="preserve">223T, 278T, 294T, 390A, </t>
  </si>
  <si>
    <t xml:space="preserve">114A, 209C, 223T, 292T, 311C, </t>
  </si>
  <si>
    <t xml:space="preserve">132G, 163G, 223T, 256T, 325del, 327T, </t>
  </si>
  <si>
    <t xml:space="preserve">189C, 223T, 278T, 294T, 309G, 390A, </t>
  </si>
  <si>
    <t xml:space="preserve">124C, 223T, 256T, </t>
  </si>
  <si>
    <t xml:space="preserve">147T, 189C, 192T, 223T, 278T, 294T, 309G, 390A, </t>
  </si>
  <si>
    <t xml:space="preserve">93C, 189C, 192T, 223T, 278T, 294T, 309G, 390A, </t>
  </si>
  <si>
    <t xml:space="preserve">126C, 187T, 189C, 223T, 264T, 270T, 278T, 293G, 301T, 311C, </t>
  </si>
  <si>
    <t xml:space="preserve">223T, 278T, 294T, 309G, 368C, 390A, </t>
  </si>
  <si>
    <t xml:space="preserve">129A, 163G, 187T, 189C, 223T, 278T, 293G, 294T, 311C, 360T, </t>
  </si>
  <si>
    <t xml:space="preserve">126C, 187T, 189C, 223T, 264T, 270T, 278T, 293G, 311C, </t>
  </si>
  <si>
    <t>N: T</t>
  </si>
  <si>
    <t>Other: C</t>
  </si>
  <si>
    <t>M:T</t>
  </si>
  <si>
    <t>L3b: G</t>
  </si>
  <si>
    <t>Other: A</t>
  </si>
  <si>
    <t>L3d: T</t>
  </si>
  <si>
    <t>Other: T</t>
  </si>
  <si>
    <t>Concatination of the Assay results.</t>
  </si>
  <si>
    <t>Ensures that the VSO haplotypes are for the correct sample. (Contains embedded formulae.)</t>
  </si>
  <si>
    <r>
      <t>Ensures that the VSO results are for the correct sample. (</t>
    </r>
    <r>
      <rPr>
        <sz val="10"/>
        <rFont val="Arial"/>
        <family val="0"/>
      </rPr>
      <t>Contains embedded formulae.)</t>
    </r>
  </si>
  <si>
    <t>(Contains embedded formulae.)</t>
  </si>
  <si>
    <t xml:space="preserve">Definitive Haplotype from Coding Region Assay Results. </t>
  </si>
  <si>
    <t>(Contains VLOOKUP function, see VLOOKUP-HG.)</t>
  </si>
  <si>
    <t>Description</t>
  </si>
  <si>
    <t>Corresponding preliminary coding region assay.</t>
  </si>
  <si>
    <t>Possible VSO results.</t>
  </si>
  <si>
    <t>Possible Assay Concantination.</t>
  </si>
  <si>
    <t>Corresponding assay or definitive haplotype.</t>
  </si>
  <si>
    <t>Worksheet</t>
  </si>
  <si>
    <t>Section</t>
  </si>
  <si>
    <t>B</t>
  </si>
  <si>
    <t>D</t>
  </si>
  <si>
    <t>E</t>
  </si>
  <si>
    <t>F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</si>
  <si>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</si>
  <si>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</si>
  <si>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</si>
  <si>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</si>
  <si>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</si>
  <si>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</si>
  <si>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</si>
  <si>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</si>
  <si>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</si>
  <si>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</si>
  <si>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</si>
  <si>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</si>
  <si>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</si>
  <si>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</si>
  <si>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</si>
  <si>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</si>
  <si>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</si>
  <si>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</si>
  <si>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</si>
  <si>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</si>
  <si>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</si>
  <si>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</si>
  <si>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</si>
  <si>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</si>
  <si>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Sample</t>
  </si>
  <si>
    <t>Information</t>
  </si>
  <si>
    <t>VSO</t>
  </si>
  <si>
    <t xml:space="preserve">Coding </t>
  </si>
  <si>
    <t>Region</t>
  </si>
  <si>
    <t>Assay</t>
  </si>
  <si>
    <t>Results</t>
  </si>
  <si>
    <t>MAIN</t>
  </si>
  <si>
    <t>LOOKUP-VSO</t>
  </si>
  <si>
    <t>LOOKUP-HG</t>
  </si>
  <si>
    <t>(DO NOT MODIFY)</t>
  </si>
  <si>
    <t>Look Up Value</t>
  </si>
  <si>
    <t>Look-Up Value</t>
  </si>
  <si>
    <t>Instructions</t>
  </si>
  <si>
    <t>Look-Up</t>
  </si>
  <si>
    <t>Table</t>
  </si>
  <si>
    <t>Title</t>
  </si>
  <si>
    <t>Sample ID</t>
  </si>
  <si>
    <t>Sample name from the VSO output.</t>
  </si>
  <si>
    <t>List of the HVS-1 variable sites only.</t>
  </si>
  <si>
    <t>Checks that Sample_ID and SAMPLE_NAME match.</t>
  </si>
  <si>
    <t>Notes</t>
  </si>
  <si>
    <t>Used to verify that VSO program results are copied correctly.</t>
  </si>
  <si>
    <r>
      <t xml:space="preserve">Sample name from </t>
    </r>
    <r>
      <rPr>
        <sz val="10"/>
        <color indexed="10"/>
        <rFont val="Arial"/>
        <family val="0"/>
      </rPr>
      <t>VSO program</t>
    </r>
    <r>
      <rPr>
        <sz val="10"/>
        <rFont val="Arial"/>
        <family val="0"/>
      </rPr>
      <t xml:space="preserve"> results.</t>
    </r>
  </si>
  <si>
    <t>Haplotypes predicted by VSO…</t>
  </si>
  <si>
    <t xml:space="preserve">Initial Coding Region Assay. </t>
  </si>
  <si>
    <t>Predicted from the VSO haplotypes (contains VLOOKUP function, see LOOKUP-VSO)</t>
  </si>
  <si>
    <t>L1/L2: T</t>
  </si>
  <si>
    <t>L3/M/N: C</t>
  </si>
  <si>
    <t>L1: T</t>
  </si>
  <si>
    <t>L2: C</t>
  </si>
  <si>
    <t>L1a: TA</t>
  </si>
  <si>
    <t>L1b*: CA</t>
  </si>
  <si>
    <t>L1c: CG</t>
  </si>
  <si>
    <t>L2a: GGG</t>
  </si>
  <si>
    <t>L2b*:AGG</t>
  </si>
  <si>
    <t>L2c:ACG</t>
  </si>
  <si>
    <t>L2d:AGA</t>
  </si>
  <si>
    <t xml:space="preserve">129A, 163G, 189C, 223T, 278T, 293G, 294T, 311C, 360T, </t>
  </si>
  <si>
    <t xml:space="preserve">209C, 223T, 295T, 311C, </t>
  </si>
  <si>
    <t xml:space="preserve">189C, 223T, 278T, 292T, 294T, 309G, 356C, 390A, </t>
  </si>
  <si>
    <t xml:space="preserve">46C, 223T, 278T, 390A, </t>
  </si>
  <si>
    <t xml:space="preserve">129A, 209C, 223T, 292T, 295T, 311C, </t>
  </si>
  <si>
    <t xml:space="preserve">223T, 278T, 290T, 294T, 309G, 390A, </t>
  </si>
  <si>
    <t xml:space="preserve">193T, 223T, 278T, 390A, </t>
  </si>
  <si>
    <t xml:space="preserve">209C, 223T, 292T, 311C, </t>
  </si>
  <si>
    <t>20.10.03:21.10.03</t>
  </si>
  <si>
    <t>GPN-ASH-004</t>
  </si>
  <si>
    <t>GPN-ASH-096</t>
  </si>
  <si>
    <t>GPN-ASH-097</t>
  </si>
  <si>
    <t>GPN-ASH-098</t>
  </si>
  <si>
    <t>GPN-ASH-099</t>
  </si>
  <si>
    <t>,C,,,,C,NP,A,,</t>
  </si>
  <si>
    <r>
      <t xml:space="preserve">Columns F to H: </t>
    </r>
    <r>
      <rPr>
        <sz val="10"/>
        <rFont val="Arial"/>
        <family val="0"/>
      </rPr>
      <t>should contain the Sample names and WinMTSEQreader or WinVSOreader results (which can be directly copied from the VSO</t>
    </r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</si>
</sst>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#"/>
    <numFmt numFmtId="181" formatCode="&quot;£ &quot;#,##0.00"/>
    <numFmt numFmtId="182" formatCode="#,##0.000"/>
    <numFmt numFmtId="183" formatCode="dd\-mm\-yy"/>
    <numFmt numFmtId="184" formatCode="0;\-0;;@"/>
    <numFmt numFmtId="185" formatCode="0.0%"/>
    <numFmt numFmtId="186" formatCode="m/d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22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i/>
      <u val="single"/>
      <sz val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textRotation="45"/>
    </xf>
    <xf numFmtId="0" fontId="0" fillId="3" borderId="2" xfId="0" applyFont="1" applyFill="1" applyBorder="1" applyAlignment="1">
      <alignment horizontal="left" textRotation="45" wrapText="1"/>
    </xf>
    <xf numFmtId="0" fontId="0" fillId="3" borderId="1" xfId="0" applyFont="1" applyFill="1" applyBorder="1" applyAlignment="1">
      <alignment horizontal="left" textRotation="45" wrapText="1"/>
    </xf>
    <xf numFmtId="0" fontId="0" fillId="3" borderId="3" xfId="0" applyFont="1" applyFill="1" applyBorder="1" applyAlignment="1">
      <alignment horizontal="left" textRotation="45" wrapText="1"/>
    </xf>
    <xf numFmtId="0" fontId="0" fillId="4" borderId="1" xfId="0" applyFont="1" applyFill="1" applyBorder="1" applyAlignment="1">
      <alignment horizontal="left" textRotation="45" wrapText="1"/>
    </xf>
    <xf numFmtId="0" fontId="0" fillId="5" borderId="2" xfId="0" applyFont="1" applyFill="1" applyBorder="1" applyAlignment="1">
      <alignment horizontal="left" textRotation="45" wrapText="1"/>
    </xf>
    <xf numFmtId="0" fontId="0" fillId="5" borderId="4" xfId="0" applyFont="1" applyFill="1" applyBorder="1" applyAlignment="1">
      <alignment horizontal="left" textRotation="45" wrapText="1"/>
    </xf>
    <xf numFmtId="0" fontId="0" fillId="6" borderId="1" xfId="0" applyFont="1" applyFill="1" applyBorder="1" applyAlignment="1">
      <alignment horizontal="left" textRotation="45" wrapText="1"/>
    </xf>
    <xf numFmtId="0" fontId="0" fillId="7" borderId="2" xfId="0" applyFont="1" applyFill="1" applyBorder="1" applyAlignment="1">
      <alignment horizontal="left" textRotation="45" wrapText="1"/>
    </xf>
    <xf numFmtId="0" fontId="0" fillId="7" borderId="4" xfId="0" applyFont="1" applyFill="1" applyBorder="1" applyAlignment="1">
      <alignment horizontal="left" textRotation="45" wrapText="1"/>
    </xf>
    <xf numFmtId="0" fontId="0" fillId="7" borderId="3" xfId="0" applyFont="1" applyFill="1" applyBorder="1" applyAlignment="1">
      <alignment horizontal="left" textRotation="45" wrapText="1"/>
    </xf>
    <xf numFmtId="0" fontId="0" fillId="8" borderId="4" xfId="0" applyFont="1" applyFill="1" applyBorder="1" applyAlignment="1">
      <alignment horizontal="left" textRotation="45" wrapText="1"/>
    </xf>
    <xf numFmtId="0" fontId="0" fillId="9" borderId="2" xfId="0" applyFont="1" applyFill="1" applyBorder="1" applyAlignment="1">
      <alignment horizontal="left" textRotation="45" wrapText="1"/>
    </xf>
    <xf numFmtId="0" fontId="0" fillId="9" borderId="4" xfId="0" applyFont="1" applyFill="1" applyBorder="1" applyAlignment="1">
      <alignment horizontal="left" textRotation="45" wrapText="1"/>
    </xf>
    <xf numFmtId="0" fontId="0" fillId="9" borderId="5" xfId="0" applyFont="1" applyFill="1" applyBorder="1" applyAlignment="1">
      <alignment horizontal="left" textRotation="45" wrapText="1"/>
    </xf>
    <xf numFmtId="0" fontId="0" fillId="10" borderId="6" xfId="0" applyFont="1" applyFill="1" applyBorder="1" applyAlignment="1">
      <alignment horizontal="left" textRotation="45" wrapText="1"/>
    </xf>
    <xf numFmtId="0" fontId="0" fillId="0" borderId="7" xfId="0" applyBorder="1" applyAlignment="1">
      <alignment/>
    </xf>
    <xf numFmtId="0" fontId="0" fillId="4" borderId="4" xfId="0" applyFont="1" applyFill="1" applyBorder="1" applyAlignment="1">
      <alignment horizontal="left" textRotation="45" wrapText="1"/>
    </xf>
    <xf numFmtId="0" fontId="0" fillId="10" borderId="8" xfId="0" applyFont="1" applyFill="1" applyBorder="1" applyAlignment="1">
      <alignment horizontal="left" textRotation="45" wrapText="1"/>
    </xf>
    <xf numFmtId="0" fontId="6" fillId="0" borderId="0" xfId="0" applyFont="1" applyAlignment="1">
      <alignment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 textRotation="45"/>
    </xf>
    <xf numFmtId="0" fontId="0" fillId="2" borderId="9" xfId="0" applyFont="1" applyFill="1" applyBorder="1" applyAlignment="1">
      <alignment horizontal="left" textRotation="45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9" xfId="0" applyFont="1" applyFill="1" applyBorder="1" applyAlignment="1">
      <alignment horizontal="left" textRotation="45" wrapText="1"/>
    </xf>
    <xf numFmtId="0" fontId="0" fillId="6" borderId="4" xfId="0" applyFont="1" applyFill="1" applyBorder="1" applyAlignment="1">
      <alignment horizontal="left" textRotation="45" wrapText="1"/>
    </xf>
    <xf numFmtId="0" fontId="0" fillId="5" borderId="5" xfId="0" applyFont="1" applyFill="1" applyBorder="1" applyAlignment="1">
      <alignment horizontal="left" textRotation="45" wrapText="1"/>
    </xf>
    <xf numFmtId="0" fontId="0" fillId="6" borderId="9" xfId="0" applyFont="1" applyFill="1" applyBorder="1" applyAlignment="1">
      <alignment horizontal="left" textRotation="45" wrapText="1"/>
    </xf>
    <xf numFmtId="0" fontId="0" fillId="8" borderId="10" xfId="0" applyFont="1" applyFill="1" applyBorder="1" applyAlignment="1">
      <alignment horizontal="left" textRotation="45" wrapText="1"/>
    </xf>
    <xf numFmtId="0" fontId="5" fillId="11" borderId="11" xfId="0" applyFont="1" applyFill="1" applyBorder="1" applyAlignment="1">
      <alignment horizontal="left" textRotation="45" wrapText="1"/>
    </xf>
    <xf numFmtId="0" fontId="0" fillId="0" borderId="8" xfId="0" applyFont="1" applyBorder="1" applyAlignment="1">
      <alignment horizontal="left" textRotation="45" wrapText="1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10" borderId="6" xfId="0" applyFont="1" applyFill="1" applyBorder="1" applyAlignment="1">
      <alignment horizontal="left" textRotation="45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2" borderId="4" xfId="0" applyFill="1" applyBorder="1" applyAlignment="1">
      <alignment horizontal="left" textRotation="45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6" fillId="8" borderId="19" xfId="0" applyFont="1" applyFill="1" applyBorder="1" applyAlignment="1">
      <alignment horizontal="left" textRotation="45" wrapText="1"/>
    </xf>
    <xf numFmtId="0" fontId="6" fillId="8" borderId="20" xfId="0" applyFont="1" applyFill="1" applyBorder="1" applyAlignment="1">
      <alignment horizontal="left" textRotation="45" wrapText="1"/>
    </xf>
    <xf numFmtId="0" fontId="6" fillId="8" borderId="21" xfId="0" applyFont="1" applyFill="1" applyBorder="1" applyAlignment="1">
      <alignment horizontal="left" textRotation="45" wrapText="1"/>
    </xf>
    <xf numFmtId="0" fontId="0" fillId="10" borderId="22" xfId="0" applyFont="1" applyFill="1" applyBorder="1" applyAlignment="1">
      <alignment horizontal="left" textRotation="45" wrapText="1"/>
    </xf>
    <xf numFmtId="0" fontId="0" fillId="0" borderId="0" xfId="0" applyFont="1" applyBorder="1" applyAlignment="1">
      <alignment horizontal="left" textRotation="45" wrapText="1"/>
    </xf>
    <xf numFmtId="0" fontId="0" fillId="0" borderId="12" xfId="0" applyFill="1" applyBorder="1" applyAlignment="1">
      <alignment horizontal="left" textRotation="45"/>
    </xf>
    <xf numFmtId="0" fontId="6" fillId="8" borderId="8" xfId="0" applyFont="1" applyFill="1" applyBorder="1" applyAlignment="1">
      <alignment horizontal="left" textRotation="45" wrapText="1"/>
    </xf>
    <xf numFmtId="0" fontId="5" fillId="12" borderId="23" xfId="0" applyFont="1" applyFill="1" applyBorder="1" applyAlignment="1">
      <alignment horizontal="left" textRotation="45" wrapText="1"/>
    </xf>
    <xf numFmtId="0" fontId="0" fillId="0" borderId="1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0" fillId="10" borderId="26" xfId="0" applyFill="1" applyBorder="1" applyAlignment="1">
      <alignment/>
    </xf>
    <xf numFmtId="0" fontId="0" fillId="10" borderId="34" xfId="0" applyFill="1" applyBorder="1" applyAlignment="1">
      <alignment/>
    </xf>
    <xf numFmtId="0" fontId="0" fillId="8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3" borderId="34" xfId="0" applyFill="1" applyBorder="1" applyAlignment="1">
      <alignment/>
    </xf>
    <xf numFmtId="0" fontId="0" fillId="4" borderId="34" xfId="0" applyFill="1" applyBorder="1" applyAlignment="1">
      <alignment/>
    </xf>
    <xf numFmtId="0" fontId="0" fillId="5" borderId="34" xfId="0" applyFill="1" applyBorder="1" applyAlignment="1">
      <alignment/>
    </xf>
    <xf numFmtId="0" fontId="0" fillId="6" borderId="34" xfId="0" applyFill="1" applyBorder="1" applyAlignment="1">
      <alignment/>
    </xf>
    <xf numFmtId="0" fontId="0" fillId="7" borderId="34" xfId="0" applyFill="1" applyBorder="1" applyAlignment="1">
      <alignment/>
    </xf>
    <xf numFmtId="0" fontId="0" fillId="9" borderId="34" xfId="0" applyFill="1" applyBorder="1" applyAlignment="1">
      <alignment/>
    </xf>
    <xf numFmtId="0" fontId="0" fillId="11" borderId="27" xfId="0" applyFill="1" applyBorder="1" applyAlignment="1">
      <alignment/>
    </xf>
    <xf numFmtId="0" fontId="0" fillId="10" borderId="27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0" fontId="0" fillId="12" borderId="26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workbookViewId="0" topLeftCell="A46">
      <selection activeCell="A67" sqref="A67"/>
    </sheetView>
  </sheetViews>
  <sheetFormatPr defaultColWidth="9.140625" defaultRowHeight="12.75"/>
  <cols>
    <col min="1" max="1" width="15.7109375" style="49" customWidth="1"/>
    <col min="2" max="2" width="10.8515625" style="49" customWidth="1"/>
    <col min="3" max="3" width="7.140625" style="49" customWidth="1"/>
    <col min="4" max="4" width="39.140625" style="49" customWidth="1"/>
    <col min="5" max="5" width="4.8515625" style="49" customWidth="1"/>
    <col min="6" max="6" width="44.140625" style="49" customWidth="1"/>
    <col min="7" max="16384" width="8.8515625" style="49" customWidth="1"/>
  </cols>
  <sheetData>
    <row r="1" ht="23.25">
      <c r="A1" s="76" t="s">
        <v>496</v>
      </c>
    </row>
    <row r="2" spans="4:11" ht="12.75">
      <c r="D2" s="77"/>
      <c r="K2" s="77"/>
    </row>
    <row r="4" spans="1:7" ht="12.75">
      <c r="A4" s="75" t="s">
        <v>550</v>
      </c>
      <c r="B4" s="75" t="s">
        <v>551</v>
      </c>
      <c r="C4" s="75" t="s">
        <v>508</v>
      </c>
      <c r="D4" s="75" t="s">
        <v>596</v>
      </c>
      <c r="F4" s="75" t="s">
        <v>545</v>
      </c>
      <c r="G4" s="101" t="s">
        <v>601</v>
      </c>
    </row>
    <row r="6" spans="2:6" ht="12.75">
      <c r="B6" s="73"/>
      <c r="C6" s="78" t="s">
        <v>302</v>
      </c>
      <c r="D6" s="86" t="s">
        <v>72</v>
      </c>
      <c r="F6" s="49" t="s">
        <v>597</v>
      </c>
    </row>
    <row r="7" spans="1:7" ht="12.75">
      <c r="A7" s="75" t="s">
        <v>587</v>
      </c>
      <c r="B7" s="79" t="s">
        <v>580</v>
      </c>
      <c r="C7" s="80" t="s">
        <v>552</v>
      </c>
      <c r="D7" s="87" t="s">
        <v>415</v>
      </c>
      <c r="F7" s="70" t="s">
        <v>598</v>
      </c>
      <c r="G7" s="49" t="s">
        <v>602</v>
      </c>
    </row>
    <row r="8" spans="2:6" ht="12.75">
      <c r="B8" s="79" t="s">
        <v>581</v>
      </c>
      <c r="C8" s="80" t="s">
        <v>310</v>
      </c>
      <c r="D8" s="87" t="s">
        <v>71</v>
      </c>
      <c r="F8" s="49" t="s">
        <v>599</v>
      </c>
    </row>
    <row r="9" spans="2:7" ht="12.75">
      <c r="B9" s="74"/>
      <c r="C9" s="82" t="s">
        <v>553</v>
      </c>
      <c r="D9" s="97" t="s">
        <v>246</v>
      </c>
      <c r="F9" s="49" t="s">
        <v>600</v>
      </c>
      <c r="G9" s="70" t="s">
        <v>541</v>
      </c>
    </row>
    <row r="10" spans="2:7" ht="12.75">
      <c r="B10" s="73"/>
      <c r="C10" s="78" t="s">
        <v>554</v>
      </c>
      <c r="D10" s="98" t="s">
        <v>192</v>
      </c>
      <c r="F10" s="49" t="s">
        <v>600</v>
      </c>
      <c r="G10" s="70" t="s">
        <v>540</v>
      </c>
    </row>
    <row r="11" spans="2:6" ht="12.75">
      <c r="B11" s="79" t="s">
        <v>582</v>
      </c>
      <c r="C11" s="80" t="s">
        <v>555</v>
      </c>
      <c r="D11" s="88" t="s">
        <v>415</v>
      </c>
      <c r="F11" s="49" t="s">
        <v>603</v>
      </c>
    </row>
    <row r="12" spans="2:6" ht="12.75">
      <c r="B12" s="79" t="s">
        <v>581</v>
      </c>
      <c r="C12" s="80" t="s">
        <v>303</v>
      </c>
      <c r="D12" s="88" t="s">
        <v>193</v>
      </c>
      <c r="F12" s="49" t="s">
        <v>604</v>
      </c>
    </row>
    <row r="13" spans="2:7" ht="12.75">
      <c r="B13" s="74"/>
      <c r="C13" s="82" t="s">
        <v>556</v>
      </c>
      <c r="D13" s="99" t="s">
        <v>329</v>
      </c>
      <c r="F13" s="49" t="s">
        <v>605</v>
      </c>
      <c r="G13" s="70" t="s">
        <v>606</v>
      </c>
    </row>
    <row r="14" spans="2:6" ht="12.75">
      <c r="B14" s="79"/>
      <c r="C14" s="80" t="s">
        <v>557</v>
      </c>
      <c r="D14" s="89" t="s">
        <v>502</v>
      </c>
      <c r="F14" s="49" t="s">
        <v>497</v>
      </c>
    </row>
    <row r="15" spans="2:6" ht="12.75">
      <c r="B15" s="79"/>
      <c r="C15" s="80" t="s">
        <v>558</v>
      </c>
      <c r="D15" s="89" t="s">
        <v>39</v>
      </c>
      <c r="F15" s="49" t="s">
        <v>498</v>
      </c>
    </row>
    <row r="16" spans="2:8" ht="12.75">
      <c r="B16" s="79"/>
      <c r="C16" s="80" t="s">
        <v>559</v>
      </c>
      <c r="D16" s="89" t="s">
        <v>40</v>
      </c>
      <c r="F16" s="49" t="s">
        <v>499</v>
      </c>
      <c r="G16" s="49" t="s">
        <v>607</v>
      </c>
      <c r="H16" s="70" t="s">
        <v>608</v>
      </c>
    </row>
    <row r="17" spans="2:6" ht="12.75">
      <c r="B17" s="79"/>
      <c r="C17" s="80" t="s">
        <v>560</v>
      </c>
      <c r="D17" s="90" t="s">
        <v>501</v>
      </c>
      <c r="F17" s="49" t="s">
        <v>497</v>
      </c>
    </row>
    <row r="18" spans="2:6" ht="12.75">
      <c r="B18" s="79"/>
      <c r="C18" s="80" t="s">
        <v>73</v>
      </c>
      <c r="D18" s="90" t="s">
        <v>42</v>
      </c>
      <c r="F18" s="49" t="s">
        <v>498</v>
      </c>
    </row>
    <row r="19" spans="2:8" ht="12.75">
      <c r="B19" s="79" t="s">
        <v>583</v>
      </c>
      <c r="C19" s="80" t="s">
        <v>111</v>
      </c>
      <c r="D19" s="90" t="s">
        <v>43</v>
      </c>
      <c r="F19" s="49" t="s">
        <v>499</v>
      </c>
      <c r="G19" s="70" t="s">
        <v>609</v>
      </c>
      <c r="H19" s="70" t="s">
        <v>610</v>
      </c>
    </row>
    <row r="20" spans="2:6" ht="12.75">
      <c r="B20" s="79" t="s">
        <v>584</v>
      </c>
      <c r="C20" s="80" t="s">
        <v>561</v>
      </c>
      <c r="D20" s="91" t="s">
        <v>500</v>
      </c>
      <c r="F20" s="49" t="s">
        <v>497</v>
      </c>
    </row>
    <row r="21" spans="2:6" ht="12.75">
      <c r="B21" s="79" t="s">
        <v>585</v>
      </c>
      <c r="C21" s="80" t="s">
        <v>562</v>
      </c>
      <c r="D21" s="91" t="s">
        <v>45</v>
      </c>
      <c r="F21" s="49" t="s">
        <v>498</v>
      </c>
    </row>
    <row r="22" spans="2:9" ht="12.75">
      <c r="B22" s="81" t="s">
        <v>586</v>
      </c>
      <c r="C22" s="80" t="s">
        <v>563</v>
      </c>
      <c r="D22" s="91" t="s">
        <v>46</v>
      </c>
      <c r="F22" s="49" t="s">
        <v>499</v>
      </c>
      <c r="G22" s="70" t="s">
        <v>611</v>
      </c>
      <c r="H22" s="70" t="s">
        <v>612</v>
      </c>
      <c r="I22" s="70" t="s">
        <v>613</v>
      </c>
    </row>
    <row r="23" spans="2:6" ht="12.75">
      <c r="B23" s="79"/>
      <c r="C23" s="80" t="s">
        <v>564</v>
      </c>
      <c r="D23" s="92" t="s">
        <v>503</v>
      </c>
      <c r="F23" s="49" t="s">
        <v>497</v>
      </c>
    </row>
    <row r="24" spans="2:6" ht="12.75">
      <c r="B24" s="79"/>
      <c r="C24" s="80" t="s">
        <v>565</v>
      </c>
      <c r="D24" s="92" t="s">
        <v>48</v>
      </c>
      <c r="F24" s="49" t="s">
        <v>498</v>
      </c>
    </row>
    <row r="25" spans="2:10" ht="12.75">
      <c r="B25" s="79"/>
      <c r="C25" s="80" t="s">
        <v>311</v>
      </c>
      <c r="D25" s="92" t="s">
        <v>29</v>
      </c>
      <c r="F25" s="49" t="s">
        <v>499</v>
      </c>
      <c r="G25" s="70" t="s">
        <v>614</v>
      </c>
      <c r="H25" s="70" t="s">
        <v>615</v>
      </c>
      <c r="I25" s="70" t="s">
        <v>616</v>
      </c>
      <c r="J25" s="70" t="s">
        <v>617</v>
      </c>
    </row>
    <row r="26" spans="2:6" ht="12.75">
      <c r="B26" s="79"/>
      <c r="C26" s="80" t="s">
        <v>566</v>
      </c>
      <c r="D26" s="93" t="s">
        <v>504</v>
      </c>
      <c r="F26" s="49" t="s">
        <v>497</v>
      </c>
    </row>
    <row r="27" spans="2:6" ht="12.75">
      <c r="B27" s="79"/>
      <c r="C27" s="80" t="s">
        <v>567</v>
      </c>
      <c r="D27" s="93" t="s">
        <v>21</v>
      </c>
      <c r="F27" s="49" t="s">
        <v>498</v>
      </c>
    </row>
    <row r="28" spans="2:8" ht="12.75">
      <c r="B28" s="79"/>
      <c r="C28" s="80" t="s">
        <v>568</v>
      </c>
      <c r="D28" s="93" t="s">
        <v>22</v>
      </c>
      <c r="F28" s="49" t="s">
        <v>499</v>
      </c>
      <c r="G28" s="70" t="s">
        <v>532</v>
      </c>
      <c r="H28" s="70" t="s">
        <v>533</v>
      </c>
    </row>
    <row r="29" spans="2:6" ht="12.75">
      <c r="B29" s="79"/>
      <c r="C29" s="80" t="s">
        <v>569</v>
      </c>
      <c r="D29" s="94" t="s">
        <v>505</v>
      </c>
      <c r="F29" s="49" t="s">
        <v>497</v>
      </c>
    </row>
    <row r="30" spans="2:6" ht="12.75">
      <c r="B30" s="79"/>
      <c r="C30" s="80" t="s">
        <v>570</v>
      </c>
      <c r="D30" s="94" t="s">
        <v>24</v>
      </c>
      <c r="F30" s="49" t="s">
        <v>498</v>
      </c>
    </row>
    <row r="31" spans="2:8" ht="12.75">
      <c r="B31" s="79"/>
      <c r="C31" s="80" t="s">
        <v>571</v>
      </c>
      <c r="D31" s="94" t="s">
        <v>25</v>
      </c>
      <c r="F31" s="49" t="s">
        <v>499</v>
      </c>
      <c r="G31" s="70" t="s">
        <v>534</v>
      </c>
      <c r="H31" s="70" t="s">
        <v>533</v>
      </c>
    </row>
    <row r="32" spans="2:6" ht="12.75">
      <c r="B32" s="79"/>
      <c r="C32" s="80" t="s">
        <v>572</v>
      </c>
      <c r="D32" s="88" t="s">
        <v>506</v>
      </c>
      <c r="F32" s="49" t="s">
        <v>497</v>
      </c>
    </row>
    <row r="33" spans="2:6" ht="12.75">
      <c r="B33" s="79"/>
      <c r="C33" s="80" t="s">
        <v>573</v>
      </c>
      <c r="D33" s="88" t="s">
        <v>27</v>
      </c>
      <c r="F33" s="49" t="s">
        <v>498</v>
      </c>
    </row>
    <row r="34" spans="2:8" ht="12.75">
      <c r="B34" s="79"/>
      <c r="C34" s="80" t="s">
        <v>574</v>
      </c>
      <c r="D34" s="88" t="s">
        <v>28</v>
      </c>
      <c r="F34" s="49" t="s">
        <v>499</v>
      </c>
      <c r="G34" s="70" t="s">
        <v>535</v>
      </c>
      <c r="H34" s="70" t="s">
        <v>536</v>
      </c>
    </row>
    <row r="35" spans="2:6" ht="12.75">
      <c r="B35" s="79"/>
      <c r="C35" s="80" t="s">
        <v>575</v>
      </c>
      <c r="D35" s="95" t="s">
        <v>507</v>
      </c>
      <c r="F35" s="49" t="s">
        <v>497</v>
      </c>
    </row>
    <row r="36" spans="2:6" ht="12.75">
      <c r="B36" s="79"/>
      <c r="C36" s="80" t="s">
        <v>576</v>
      </c>
      <c r="D36" s="95" t="s">
        <v>90</v>
      </c>
      <c r="F36" s="49" t="s">
        <v>498</v>
      </c>
    </row>
    <row r="37" spans="2:8" ht="12.75">
      <c r="B37" s="79"/>
      <c r="C37" s="80" t="s">
        <v>577</v>
      </c>
      <c r="D37" s="95" t="s">
        <v>91</v>
      </c>
      <c r="F37" s="49" t="s">
        <v>499</v>
      </c>
      <c r="G37" s="70" t="s">
        <v>537</v>
      </c>
      <c r="H37" s="70" t="s">
        <v>538</v>
      </c>
    </row>
    <row r="38" spans="2:7" ht="12.75">
      <c r="B38" s="73" t="s">
        <v>586</v>
      </c>
      <c r="C38" s="78" t="s">
        <v>578</v>
      </c>
      <c r="D38" s="100" t="s">
        <v>247</v>
      </c>
      <c r="F38" s="49" t="s">
        <v>539</v>
      </c>
      <c r="G38" s="70" t="s">
        <v>542</v>
      </c>
    </row>
    <row r="39" spans="2:7" ht="12.75">
      <c r="B39" s="74"/>
      <c r="C39" s="82" t="s">
        <v>579</v>
      </c>
      <c r="D39" s="96" t="s">
        <v>248</v>
      </c>
      <c r="F39" s="49" t="s">
        <v>543</v>
      </c>
      <c r="G39" s="49" t="s">
        <v>544</v>
      </c>
    </row>
    <row r="42" spans="2:3" ht="12.75">
      <c r="B42" s="75"/>
      <c r="C42" s="75"/>
    </row>
    <row r="44" spans="1:6" ht="12.75">
      <c r="A44" s="75" t="s">
        <v>588</v>
      </c>
      <c r="B44" s="73" t="s">
        <v>594</v>
      </c>
      <c r="C44" s="78" t="s">
        <v>310</v>
      </c>
      <c r="D44" s="71" t="s">
        <v>591</v>
      </c>
      <c r="F44" s="49" t="s">
        <v>547</v>
      </c>
    </row>
    <row r="45" spans="1:6" ht="12.75">
      <c r="A45" s="85" t="s">
        <v>590</v>
      </c>
      <c r="B45" s="74" t="s">
        <v>595</v>
      </c>
      <c r="C45" s="82" t="s">
        <v>553</v>
      </c>
      <c r="D45" s="72" t="s">
        <v>585</v>
      </c>
      <c r="F45" s="49" t="s">
        <v>546</v>
      </c>
    </row>
    <row r="48" spans="1:6" ht="12.75">
      <c r="A48" s="75" t="s">
        <v>589</v>
      </c>
      <c r="B48" s="73" t="s">
        <v>594</v>
      </c>
      <c r="C48" s="78" t="s">
        <v>310</v>
      </c>
      <c r="D48" s="71" t="s">
        <v>592</v>
      </c>
      <c r="F48" s="49" t="s">
        <v>548</v>
      </c>
    </row>
    <row r="49" spans="1:6" ht="12.75">
      <c r="A49" s="85" t="s">
        <v>590</v>
      </c>
      <c r="B49" s="74" t="s">
        <v>595</v>
      </c>
      <c r="C49" s="82" t="s">
        <v>553</v>
      </c>
      <c r="D49" s="72" t="s">
        <v>585</v>
      </c>
      <c r="F49" s="49" t="s">
        <v>549</v>
      </c>
    </row>
    <row r="53" ht="23.25">
      <c r="A53" s="76" t="s">
        <v>593</v>
      </c>
    </row>
    <row r="55" ht="12.75">
      <c r="A55" s="75" t="s">
        <v>587</v>
      </c>
    </row>
    <row r="57" ht="12.75">
      <c r="A57" s="75" t="s">
        <v>6</v>
      </c>
    </row>
    <row r="59" ht="12.75">
      <c r="A59" s="75" t="s">
        <v>12</v>
      </c>
    </row>
    <row r="60" ht="12.75">
      <c r="A60" s="49" t="s">
        <v>58</v>
      </c>
    </row>
    <row r="62" ht="12.75">
      <c r="A62" s="75" t="s">
        <v>7</v>
      </c>
    </row>
    <row r="63" ht="12.75">
      <c r="A63" s="49" t="s">
        <v>8</v>
      </c>
    </row>
    <row r="65" ht="12.75">
      <c r="A65" s="75" t="s">
        <v>633</v>
      </c>
    </row>
    <row r="66" ht="12.75">
      <c r="A66" s="70" t="s">
        <v>9</v>
      </c>
    </row>
    <row r="67" ht="12.75">
      <c r="A67" s="49" t="s">
        <v>10</v>
      </c>
    </row>
    <row r="68" ht="12.75">
      <c r="A68" s="49" t="s">
        <v>11</v>
      </c>
    </row>
    <row r="70" ht="12.75">
      <c r="A70" s="75" t="s">
        <v>0</v>
      </c>
    </row>
    <row r="71" ht="12.75">
      <c r="A71" s="49" t="s">
        <v>1</v>
      </c>
    </row>
    <row r="73" ht="12.75">
      <c r="A73" s="75" t="s">
        <v>2</v>
      </c>
    </row>
    <row r="75" ht="12.75">
      <c r="A75" s="75" t="s">
        <v>3</v>
      </c>
    </row>
    <row r="76" ht="12.75">
      <c r="A76" s="49" t="s">
        <v>4</v>
      </c>
    </row>
    <row r="79" ht="12.75">
      <c r="A79" s="75" t="s">
        <v>588</v>
      </c>
    </row>
    <row r="81" ht="12.75">
      <c r="A81" s="102" t="s">
        <v>5</v>
      </c>
    </row>
    <row r="84" ht="12.75">
      <c r="A84" s="75" t="s">
        <v>589</v>
      </c>
    </row>
    <row r="86" ht="12.75">
      <c r="A86" s="102" t="s">
        <v>5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7"/>
  <sheetViews>
    <sheetView workbookViewId="0" topLeftCell="A1">
      <selection activeCell="AC64" sqref="AC64"/>
    </sheetView>
  </sheetViews>
  <sheetFormatPr defaultColWidth="9.140625" defaultRowHeight="12.75"/>
  <cols>
    <col min="1" max="1" width="14.00390625" style="37" customWidth="1"/>
    <col min="2" max="2" width="14.28125" style="50" customWidth="1"/>
    <col min="3" max="3" width="28.8515625" style="37" customWidth="1"/>
    <col min="4" max="4" width="4.28125" style="37" customWidth="1"/>
    <col min="5" max="5" width="10.140625" style="50" customWidth="1"/>
    <col min="6" max="6" width="13.140625" style="26" customWidth="1"/>
    <col min="7" max="7" width="10.421875" style="26" customWidth="1"/>
    <col min="8" max="8" width="16.8515625" style="51" customWidth="1"/>
    <col min="9" max="9" width="15.421875" style="35" customWidth="1"/>
    <col min="10" max="10" width="4.8515625" style="27" customWidth="1"/>
    <col min="11" max="11" width="5.7109375" style="26" customWidth="1"/>
    <col min="12" max="12" width="16.140625" style="35" customWidth="1"/>
    <col min="13" max="13" width="5.8515625" style="27" customWidth="1"/>
    <col min="14" max="14" width="5.7109375" style="23" customWidth="1"/>
    <col min="15" max="15" width="16.28125" style="27" customWidth="1"/>
    <col min="16" max="16" width="6.00390625" style="27" customWidth="1"/>
    <col min="17" max="17" width="5.140625" style="27" customWidth="1"/>
    <col min="18" max="18" width="15.421875" style="35" customWidth="1"/>
    <col min="19" max="19" width="4.7109375" style="27" customWidth="1"/>
    <col min="20" max="20" width="5.7109375" style="23" customWidth="1"/>
    <col min="21" max="21" width="14.8515625" style="2" customWidth="1"/>
    <col min="22" max="23" width="4.7109375" style="2" customWidth="1"/>
    <col min="24" max="24" width="15.7109375" style="35" customWidth="1"/>
    <col min="25" max="25" width="5.7109375" style="27" customWidth="1"/>
    <col min="26" max="26" width="5.28125" style="23" customWidth="1"/>
    <col min="27" max="27" width="16.28125" style="2" customWidth="1"/>
    <col min="28" max="28" width="5.28125" style="2" customWidth="1"/>
    <col min="29" max="29" width="6.00390625" style="2" customWidth="1"/>
    <col min="30" max="30" width="15.421875" style="35" customWidth="1"/>
    <col min="31" max="31" width="4.00390625" style="27" customWidth="1"/>
    <col min="32" max="32" width="8.8515625" style="23" customWidth="1"/>
    <col min="33" max="33" width="14.7109375" style="2" customWidth="1"/>
    <col min="34" max="34" width="23.7109375" style="23" customWidth="1"/>
    <col min="35" max="35" width="10.28125" style="35" customWidth="1"/>
    <col min="36" max="37" width="10.8515625" style="2" customWidth="1"/>
    <col min="38" max="42" width="8.8515625" style="2" customWidth="1"/>
    <col min="43" max="16384" width="8.8515625" style="37" customWidth="1"/>
  </cols>
  <sheetData>
    <row r="1" spans="1:41" s="34" customFormat="1" ht="96" customHeight="1" thickBot="1">
      <c r="A1" s="18" t="s">
        <v>72</v>
      </c>
      <c r="B1" s="55" t="s">
        <v>415</v>
      </c>
      <c r="C1" s="21" t="s">
        <v>71</v>
      </c>
      <c r="D1" s="38" t="s">
        <v>246</v>
      </c>
      <c r="E1" s="52" t="s">
        <v>192</v>
      </c>
      <c r="F1" s="58" t="s">
        <v>415</v>
      </c>
      <c r="G1" s="53" t="s">
        <v>330</v>
      </c>
      <c r="H1" s="54" t="s">
        <v>329</v>
      </c>
      <c r="I1" s="48" t="s">
        <v>38</v>
      </c>
      <c r="J1" s="3" t="s">
        <v>39</v>
      </c>
      <c r="K1" s="25" t="s">
        <v>40</v>
      </c>
      <c r="L1" s="4" t="s">
        <v>41</v>
      </c>
      <c r="M1" s="5" t="s">
        <v>42</v>
      </c>
      <c r="N1" s="6" t="s">
        <v>43</v>
      </c>
      <c r="O1" s="20" t="s">
        <v>44</v>
      </c>
      <c r="P1" s="7" t="s">
        <v>45</v>
      </c>
      <c r="Q1" s="28" t="s">
        <v>46</v>
      </c>
      <c r="R1" s="8" t="s">
        <v>47</v>
      </c>
      <c r="S1" s="9" t="s">
        <v>48</v>
      </c>
      <c r="T1" s="30" t="s">
        <v>29</v>
      </c>
      <c r="U1" s="29" t="s">
        <v>20</v>
      </c>
      <c r="V1" s="10" t="s">
        <v>21</v>
      </c>
      <c r="W1" s="31" t="s">
        <v>22</v>
      </c>
      <c r="X1" s="11" t="s">
        <v>23</v>
      </c>
      <c r="Y1" s="12" t="s">
        <v>24</v>
      </c>
      <c r="Z1" s="13" t="s">
        <v>25</v>
      </c>
      <c r="AA1" s="14" t="s">
        <v>26</v>
      </c>
      <c r="AB1" s="14" t="s">
        <v>27</v>
      </c>
      <c r="AC1" s="32" t="s">
        <v>28</v>
      </c>
      <c r="AD1" s="15" t="s">
        <v>89</v>
      </c>
      <c r="AE1" s="16" t="s">
        <v>90</v>
      </c>
      <c r="AF1" s="17" t="s">
        <v>91</v>
      </c>
      <c r="AG1" s="59" t="s">
        <v>247</v>
      </c>
      <c r="AH1" s="33" t="s">
        <v>248</v>
      </c>
      <c r="AI1" s="57"/>
      <c r="AJ1" s="56"/>
      <c r="AK1" s="56"/>
      <c r="AL1" s="24"/>
      <c r="AM1" s="24"/>
      <c r="AN1" s="24"/>
      <c r="AO1" s="24"/>
    </row>
    <row r="2" spans="1:34" ht="12.75">
      <c r="A2" s="2" t="s">
        <v>16</v>
      </c>
      <c r="B2" s="35" t="s">
        <v>16</v>
      </c>
      <c r="C2" s="2" t="s">
        <v>416</v>
      </c>
      <c r="D2" s="2" t="str">
        <f aca="true" t="shared" si="0" ref="D2:D33">IF(A2=B2,"OK","NO!NO!NO!")</f>
        <v>OK</v>
      </c>
      <c r="E2" s="35" t="str">
        <f aca="true" t="shared" si="1" ref="E2:E33">IF(F2=B2,"OK","NONONO")</f>
        <v>OK</v>
      </c>
      <c r="F2" s="49" t="s">
        <v>16</v>
      </c>
      <c r="G2" s="49" t="s">
        <v>331</v>
      </c>
      <c r="H2" s="19" t="str">
        <f>VLOOKUP(Main!G2,'LOOKUP-VSO'!$C$3:$D$84,2,0)</f>
        <v>3592 HpaI</v>
      </c>
      <c r="K2" s="27"/>
      <c r="L2" s="35" t="s">
        <v>93</v>
      </c>
      <c r="M2" s="27">
        <v>1</v>
      </c>
      <c r="N2" s="23" t="s">
        <v>311</v>
      </c>
      <c r="O2" s="27" t="s">
        <v>626</v>
      </c>
      <c r="Q2" s="27" t="s">
        <v>495</v>
      </c>
      <c r="AG2" s="2" t="str">
        <f aca="true" t="shared" si="2" ref="AG2:AG33">CONCATENATE(",",K2,",",N2,",",Q2,",",T2,",",W2,",",Z2,",",AC2,",",AF2,",")</f>
        <v>,,T,TA,,,,,,</v>
      </c>
      <c r="AH2" s="23" t="str">
        <f>VLOOKUP(AG2,'LOOKUP-HG'!$C$3:$D$151,2,0)</f>
        <v>L1a</v>
      </c>
    </row>
    <row r="3" spans="1:34" ht="12.75">
      <c r="A3" s="2" t="s">
        <v>115</v>
      </c>
      <c r="B3" s="35" t="s">
        <v>115</v>
      </c>
      <c r="C3" s="2" t="s">
        <v>528</v>
      </c>
      <c r="D3" s="2" t="str">
        <f t="shared" si="0"/>
        <v>OK</v>
      </c>
      <c r="E3" s="35" t="str">
        <f t="shared" si="1"/>
        <v>OK</v>
      </c>
      <c r="F3" s="49" t="s">
        <v>115</v>
      </c>
      <c r="G3" s="49" t="s">
        <v>331</v>
      </c>
      <c r="H3" s="19" t="str">
        <f>VLOOKUP(Main!G7,'LOOKUP-VSO'!$C$3:$D$84,2,0)</f>
        <v>3592 HpaI</v>
      </c>
      <c r="K3" s="27"/>
      <c r="L3" s="35" t="s">
        <v>94</v>
      </c>
      <c r="M3" s="27">
        <v>2</v>
      </c>
      <c r="N3" s="23" t="s">
        <v>311</v>
      </c>
      <c r="O3" s="27" t="s">
        <v>95</v>
      </c>
      <c r="P3" s="27">
        <v>2</v>
      </c>
      <c r="Q3" s="27" t="s">
        <v>312</v>
      </c>
      <c r="AG3" s="2" t="str">
        <f t="shared" si="2"/>
        <v>,,T,CA,,,,,,</v>
      </c>
      <c r="AH3" s="23" t="str">
        <f>VLOOKUP(AG3,'LOOKUP-HG'!$C$3:$D$151,2,0)</f>
        <v>L1b*</v>
      </c>
    </row>
    <row r="4" spans="1:34" ht="12.75">
      <c r="A4" s="2" t="s">
        <v>229</v>
      </c>
      <c r="B4" s="35" t="s">
        <v>229</v>
      </c>
      <c r="C4" s="2" t="s">
        <v>399</v>
      </c>
      <c r="D4" s="2" t="str">
        <f t="shared" si="0"/>
        <v>OK</v>
      </c>
      <c r="E4" s="35" t="str">
        <f t="shared" si="1"/>
        <v>OK</v>
      </c>
      <c r="F4" s="49" t="s">
        <v>229</v>
      </c>
      <c r="G4" s="49" t="s">
        <v>331</v>
      </c>
      <c r="H4" s="19" t="str">
        <f>VLOOKUP(Main!G9,'LOOKUP-VSO'!$C$3:$D$84,2,0)</f>
        <v>3592 HpaI</v>
      </c>
      <c r="L4" s="35" t="s">
        <v>626</v>
      </c>
      <c r="M4" s="27">
        <v>2</v>
      </c>
      <c r="N4" s="23" t="s">
        <v>311</v>
      </c>
      <c r="O4" s="27" t="s">
        <v>626</v>
      </c>
      <c r="P4" s="27">
        <v>2</v>
      </c>
      <c r="Q4" s="27" t="s">
        <v>312</v>
      </c>
      <c r="AG4" s="2" t="str">
        <f t="shared" si="2"/>
        <v>,,T,CA,,,,,,</v>
      </c>
      <c r="AH4" s="23" t="str">
        <f>VLOOKUP(AG4,'LOOKUP-HG'!$C$3:$D$151,2,0)</f>
        <v>L1b*</v>
      </c>
    </row>
    <row r="5" spans="1:34" ht="12.75">
      <c r="A5" s="2" t="s">
        <v>117</v>
      </c>
      <c r="B5" s="35" t="s">
        <v>117</v>
      </c>
      <c r="C5" s="2" t="s">
        <v>531</v>
      </c>
      <c r="D5" s="2" t="str">
        <f t="shared" si="0"/>
        <v>OK</v>
      </c>
      <c r="E5" s="35" t="str">
        <f t="shared" si="1"/>
        <v>OK</v>
      </c>
      <c r="F5" s="49" t="s">
        <v>117</v>
      </c>
      <c r="G5" s="49" t="s">
        <v>331</v>
      </c>
      <c r="H5" s="19" t="str">
        <f>VLOOKUP(Main!G11,'LOOKUP-VSO'!$C$3:$D$84,2,0)</f>
        <v>3592 HpaI</v>
      </c>
      <c r="K5" s="27"/>
      <c r="L5" s="35" t="s">
        <v>94</v>
      </c>
      <c r="M5" s="27">
        <v>4</v>
      </c>
      <c r="N5" s="23" t="s">
        <v>311</v>
      </c>
      <c r="O5" s="27" t="s">
        <v>95</v>
      </c>
      <c r="P5" s="27">
        <v>4</v>
      </c>
      <c r="Q5" s="27" t="s">
        <v>312</v>
      </c>
      <c r="AG5" s="2" t="str">
        <f t="shared" si="2"/>
        <v>,,T,CA,,,,,,</v>
      </c>
      <c r="AH5" s="23" t="str">
        <f>VLOOKUP(AG5,'LOOKUP-HG'!$C$3:$D$151,2,0)</f>
        <v>L1b*</v>
      </c>
    </row>
    <row r="6" spans="1:34" ht="12.75">
      <c r="A6" s="2" t="s">
        <v>301</v>
      </c>
      <c r="B6" s="35" t="s">
        <v>301</v>
      </c>
      <c r="C6" s="2" t="s">
        <v>399</v>
      </c>
      <c r="D6" s="2" t="str">
        <f t="shared" si="0"/>
        <v>OK</v>
      </c>
      <c r="E6" s="35" t="str">
        <f t="shared" si="1"/>
        <v>OK</v>
      </c>
      <c r="F6" s="49" t="s">
        <v>301</v>
      </c>
      <c r="G6" s="49" t="s">
        <v>331</v>
      </c>
      <c r="H6" s="19" t="str">
        <f>VLOOKUP(Main!G19,'LOOKUP-VSO'!$C$3:$D$84,2,0)</f>
        <v>9k NsiI+TaqI</v>
      </c>
      <c r="L6" s="35" t="s">
        <v>626</v>
      </c>
      <c r="M6" s="27">
        <v>3</v>
      </c>
      <c r="N6" s="23" t="s">
        <v>311</v>
      </c>
      <c r="O6" s="27" t="s">
        <v>626</v>
      </c>
      <c r="P6" s="27">
        <v>3</v>
      </c>
      <c r="Q6" s="27" t="s">
        <v>312</v>
      </c>
      <c r="AG6" s="2" t="str">
        <f t="shared" si="2"/>
        <v>,,T,CA,,,,,,</v>
      </c>
      <c r="AH6" s="23" t="str">
        <f>VLOOKUP(AG6,'LOOKUP-HG'!$C$3:$D$151,2,0)</f>
        <v>L1b*</v>
      </c>
    </row>
    <row r="7" spans="1:34" ht="12.75">
      <c r="A7" s="2" t="s">
        <v>141</v>
      </c>
      <c r="B7" s="35" t="s">
        <v>141</v>
      </c>
      <c r="C7" s="2" t="s">
        <v>385</v>
      </c>
      <c r="D7" s="2" t="str">
        <f t="shared" si="0"/>
        <v>OK</v>
      </c>
      <c r="E7" s="35" t="str">
        <f t="shared" si="1"/>
        <v>OK</v>
      </c>
      <c r="F7" s="49" t="s">
        <v>141</v>
      </c>
      <c r="G7" s="49" t="s">
        <v>331</v>
      </c>
      <c r="H7" s="19" t="str">
        <f>VLOOKUP(Main!G21,'LOOKUP-VSO'!$C$3:$D$84,2,0)</f>
        <v>9k NsiI+TaqI</v>
      </c>
      <c r="K7" s="27"/>
      <c r="L7" s="35" t="s">
        <v>94</v>
      </c>
      <c r="M7" s="27">
        <v>5</v>
      </c>
      <c r="N7" s="23" t="s">
        <v>311</v>
      </c>
      <c r="O7" s="27" t="s">
        <v>95</v>
      </c>
      <c r="P7" s="27">
        <v>5</v>
      </c>
      <c r="Q7" s="27" t="s">
        <v>312</v>
      </c>
      <c r="AG7" s="2" t="str">
        <f t="shared" si="2"/>
        <v>,,T,CA,,,,,,</v>
      </c>
      <c r="AH7" s="23" t="str">
        <f>VLOOKUP(AG7,'LOOKUP-HG'!$C$3:$D$151,2,0)</f>
        <v>L1b*</v>
      </c>
    </row>
    <row r="8" spans="1:34" ht="12.75">
      <c r="A8" s="2" t="s">
        <v>79</v>
      </c>
      <c r="B8" s="35" t="s">
        <v>79</v>
      </c>
      <c r="C8" s="2" t="s">
        <v>233</v>
      </c>
      <c r="D8" s="2" t="str">
        <f t="shared" si="0"/>
        <v>OK</v>
      </c>
      <c r="E8" s="35" t="str">
        <f t="shared" si="1"/>
        <v>OK</v>
      </c>
      <c r="F8" s="49" t="s">
        <v>79</v>
      </c>
      <c r="G8" s="49" t="s">
        <v>331</v>
      </c>
      <c r="H8" s="19" t="str">
        <f>VLOOKUP(Main!G33,'LOOKUP-VSO'!$C$3:$D$84,2,0)</f>
        <v>13k BstNI+HaeIII</v>
      </c>
      <c r="K8" s="27"/>
      <c r="L8" s="35" t="s">
        <v>94</v>
      </c>
      <c r="M8" s="27">
        <v>6</v>
      </c>
      <c r="N8" s="23" t="s">
        <v>311</v>
      </c>
      <c r="O8" s="27" t="s">
        <v>95</v>
      </c>
      <c r="P8" s="27">
        <v>6</v>
      </c>
      <c r="Q8" s="27" t="s">
        <v>312</v>
      </c>
      <c r="AG8" s="2" t="str">
        <f t="shared" si="2"/>
        <v>,,T,CA,,,,,,</v>
      </c>
      <c r="AH8" s="23" t="str">
        <f>VLOOKUP(AG8,'LOOKUP-HG'!$C$3:$D$151,2,0)</f>
        <v>L1b*</v>
      </c>
    </row>
    <row r="9" spans="1:34" ht="12.75">
      <c r="A9" s="2" t="s">
        <v>153</v>
      </c>
      <c r="B9" s="35" t="s">
        <v>153</v>
      </c>
      <c r="C9" s="2" t="s">
        <v>528</v>
      </c>
      <c r="D9" s="2" t="str">
        <f t="shared" si="0"/>
        <v>OK</v>
      </c>
      <c r="E9" s="35" t="str">
        <f t="shared" si="1"/>
        <v>OK</v>
      </c>
      <c r="F9" s="49" t="s">
        <v>153</v>
      </c>
      <c r="G9" s="49" t="s">
        <v>331</v>
      </c>
      <c r="H9" s="19" t="str">
        <f>VLOOKUP(Main!G55,'LOOKUP-VSO'!$C$3:$D$84,2,0)</f>
        <v>13k BstNI+HaeIII</v>
      </c>
      <c r="K9" s="27"/>
      <c r="L9" s="35" t="s">
        <v>94</v>
      </c>
      <c r="M9" s="27">
        <v>9</v>
      </c>
      <c r="N9" s="23" t="s">
        <v>311</v>
      </c>
      <c r="O9" s="27" t="s">
        <v>95</v>
      </c>
      <c r="P9" s="27">
        <v>9</v>
      </c>
      <c r="Q9" s="27" t="s">
        <v>312</v>
      </c>
      <c r="AG9" s="2" t="str">
        <f t="shared" si="2"/>
        <v>,,T,CA,,,,,,</v>
      </c>
      <c r="AH9" s="23" t="str">
        <f>VLOOKUP(AG9,'LOOKUP-HG'!$C$3:$D$151,2,0)</f>
        <v>L1b*</v>
      </c>
    </row>
    <row r="10" spans="1:34" ht="12.75">
      <c r="A10" s="2" t="s">
        <v>275</v>
      </c>
      <c r="B10" s="35" t="s">
        <v>275</v>
      </c>
      <c r="C10" s="2" t="s">
        <v>488</v>
      </c>
      <c r="D10" s="2" t="str">
        <f t="shared" si="0"/>
        <v>OK</v>
      </c>
      <c r="E10" s="35" t="str">
        <f t="shared" si="1"/>
        <v>OK</v>
      </c>
      <c r="F10" s="49" t="s">
        <v>275</v>
      </c>
      <c r="G10" s="49" t="s">
        <v>340</v>
      </c>
      <c r="H10" s="19" t="str">
        <f>VLOOKUP(Main!G59,'LOOKUP-VSO'!$C$3:$D$84,2,0)</f>
        <v>13k BstNI+HaeIII</v>
      </c>
      <c r="K10" s="27"/>
      <c r="L10" s="35" t="s">
        <v>94</v>
      </c>
      <c r="M10" s="27">
        <v>10</v>
      </c>
      <c r="N10" s="23" t="s">
        <v>311</v>
      </c>
      <c r="O10" s="27" t="s">
        <v>95</v>
      </c>
      <c r="P10" s="27">
        <v>10</v>
      </c>
      <c r="Q10" s="27" t="s">
        <v>312</v>
      </c>
      <c r="AG10" s="2" t="str">
        <f t="shared" si="2"/>
        <v>,,T,CA,,,,,,</v>
      </c>
      <c r="AH10" s="23" t="str">
        <f>VLOOKUP(AG10,'LOOKUP-HG'!$C$3:$D$151,2,0)</f>
        <v>L1b*</v>
      </c>
    </row>
    <row r="11" spans="1:34" ht="12.75">
      <c r="A11" s="2" t="s">
        <v>142</v>
      </c>
      <c r="B11" s="35" t="s">
        <v>142</v>
      </c>
      <c r="C11" s="2" t="s">
        <v>531</v>
      </c>
      <c r="D11" s="2" t="str">
        <f t="shared" si="0"/>
        <v>OK</v>
      </c>
      <c r="E11" s="35" t="str">
        <f t="shared" si="1"/>
        <v>OK</v>
      </c>
      <c r="F11" s="49" t="s">
        <v>142</v>
      </c>
      <c r="G11" s="49" t="s">
        <v>331</v>
      </c>
      <c r="H11" s="19" t="str">
        <f>VLOOKUP(Main!G60,'LOOKUP-VSO'!$C$3:$D$84,2,0)</f>
        <v>13k BstNI+HaeIII</v>
      </c>
      <c r="K11" s="27"/>
      <c r="L11" s="35" t="s">
        <v>94</v>
      </c>
      <c r="M11" s="27">
        <v>11</v>
      </c>
      <c r="N11" s="23" t="s">
        <v>311</v>
      </c>
      <c r="O11" s="27" t="s">
        <v>95</v>
      </c>
      <c r="P11" s="27">
        <v>11</v>
      </c>
      <c r="Q11" s="27" t="s">
        <v>312</v>
      </c>
      <c r="AG11" s="2" t="str">
        <f t="shared" si="2"/>
        <v>,,T,CA,,,,,,</v>
      </c>
      <c r="AH11" s="23" t="str">
        <f>VLOOKUP(AG11,'LOOKUP-HG'!$C$3:$D$151,2,0)</f>
        <v>L1b*</v>
      </c>
    </row>
    <row r="12" spans="1:34" ht="12.75">
      <c r="A12" s="2" t="s">
        <v>630</v>
      </c>
      <c r="B12" s="35" t="s">
        <v>630</v>
      </c>
      <c r="C12" s="2" t="s">
        <v>531</v>
      </c>
      <c r="D12" s="2" t="str">
        <f t="shared" si="0"/>
        <v>OK</v>
      </c>
      <c r="E12" s="35" t="str">
        <f t="shared" si="1"/>
        <v>OK</v>
      </c>
      <c r="F12" s="49" t="s">
        <v>630</v>
      </c>
      <c r="G12" s="49" t="s">
        <v>331</v>
      </c>
      <c r="H12" s="19" t="str">
        <f>VLOOKUP(Main!G96,'LOOKUP-VSO'!$C$3:$D$84,2,0)</f>
        <v>3592 HpaI</v>
      </c>
      <c r="K12" s="27"/>
      <c r="L12" s="35" t="s">
        <v>94</v>
      </c>
      <c r="M12" s="27">
        <v>15</v>
      </c>
      <c r="N12" s="23" t="s">
        <v>311</v>
      </c>
      <c r="O12" s="27" t="s">
        <v>95</v>
      </c>
      <c r="P12" s="27">
        <v>15</v>
      </c>
      <c r="Q12" s="27" t="s">
        <v>312</v>
      </c>
      <c r="AG12" s="2" t="str">
        <f t="shared" si="2"/>
        <v>,,T,CA,,,,,,</v>
      </c>
      <c r="AH12" s="23" t="str">
        <f>VLOOKUP(AG12,'LOOKUP-HG'!$C$3:$D$151,2,0)</f>
        <v>L1b*</v>
      </c>
    </row>
    <row r="13" spans="1:34" ht="12.75">
      <c r="A13" s="2" t="s">
        <v>230</v>
      </c>
      <c r="B13" s="35" t="s">
        <v>230</v>
      </c>
      <c r="C13" s="2" t="s">
        <v>530</v>
      </c>
      <c r="D13" s="2" t="str">
        <f t="shared" si="0"/>
        <v>OK</v>
      </c>
      <c r="E13" s="35" t="str">
        <f t="shared" si="1"/>
        <v>OK</v>
      </c>
      <c r="F13" s="49" t="s">
        <v>230</v>
      </c>
      <c r="G13" s="49" t="s">
        <v>335</v>
      </c>
      <c r="H13" s="19" t="str">
        <f>VLOOKUP(Main!G10,'LOOKUP-VSO'!$C$3:$D$84,2,0)</f>
        <v>9k NsiI+TaqI</v>
      </c>
      <c r="K13" s="27"/>
      <c r="L13" s="35" t="s">
        <v>94</v>
      </c>
      <c r="M13" s="27">
        <v>3</v>
      </c>
      <c r="N13" s="23" t="s">
        <v>311</v>
      </c>
      <c r="O13" s="27" t="s">
        <v>95</v>
      </c>
      <c r="P13" s="27">
        <v>3</v>
      </c>
      <c r="Q13" s="27" t="s">
        <v>313</v>
      </c>
      <c r="AG13" s="2" t="str">
        <f t="shared" si="2"/>
        <v>,,T,CG,,,,,,</v>
      </c>
      <c r="AH13" s="23" t="str">
        <f>VLOOKUP(AG13,'LOOKUP-HG'!$C$3:$D$151,2,0)</f>
        <v>L1c</v>
      </c>
    </row>
    <row r="14" spans="1:34" ht="12.75">
      <c r="A14" s="2" t="s">
        <v>283</v>
      </c>
      <c r="B14" s="35" t="s">
        <v>283</v>
      </c>
      <c r="C14" s="2" t="s">
        <v>530</v>
      </c>
      <c r="D14" s="2" t="str">
        <f t="shared" si="0"/>
        <v>OK</v>
      </c>
      <c r="E14" s="35" t="str">
        <f t="shared" si="1"/>
        <v>OK</v>
      </c>
      <c r="F14" s="49" t="s">
        <v>283</v>
      </c>
      <c r="G14" s="49" t="s">
        <v>335</v>
      </c>
      <c r="H14" s="19" t="str">
        <f>VLOOKUP(Main!G31,'LOOKUP-VSO'!$C$3:$D$84,2,0)</f>
        <v>13k BstNI+HaeIII</v>
      </c>
      <c r="L14" s="35" t="s">
        <v>626</v>
      </c>
      <c r="M14" s="27">
        <v>4</v>
      </c>
      <c r="N14" s="23" t="s">
        <v>311</v>
      </c>
      <c r="O14" s="27" t="s">
        <v>626</v>
      </c>
      <c r="P14" s="27">
        <v>4</v>
      </c>
      <c r="Q14" s="27" t="s">
        <v>313</v>
      </c>
      <c r="AG14" s="2" t="str">
        <f t="shared" si="2"/>
        <v>,,T,CG,,,,,,</v>
      </c>
      <c r="AH14" s="23" t="str">
        <f>VLOOKUP(AG14,'LOOKUP-HG'!$C$3:$D$151,2,0)</f>
        <v>L1c</v>
      </c>
    </row>
    <row r="15" spans="1:34" ht="12.75">
      <c r="A15" s="2" t="s">
        <v>80</v>
      </c>
      <c r="B15" s="35" t="s">
        <v>80</v>
      </c>
      <c r="C15" s="2" t="s">
        <v>234</v>
      </c>
      <c r="D15" s="2" t="str">
        <f t="shared" si="0"/>
        <v>OK</v>
      </c>
      <c r="E15" s="35" t="str">
        <f t="shared" si="1"/>
        <v>OK</v>
      </c>
      <c r="F15" s="49" t="s">
        <v>80</v>
      </c>
      <c r="G15" s="49" t="s">
        <v>335</v>
      </c>
      <c r="H15" s="19" t="str">
        <f>VLOOKUP(Main!G34,'LOOKUP-VSO'!$C$3:$D$84,2,0)</f>
        <v>13k BstNI+HaeIII</v>
      </c>
      <c r="K15" s="27"/>
      <c r="L15" s="35" t="s">
        <v>94</v>
      </c>
      <c r="M15" s="27">
        <v>7</v>
      </c>
      <c r="N15" s="23" t="s">
        <v>311</v>
      </c>
      <c r="O15" s="27" t="s">
        <v>95</v>
      </c>
      <c r="P15" s="27">
        <v>7</v>
      </c>
      <c r="Q15" s="27" t="s">
        <v>313</v>
      </c>
      <c r="U15" s="27"/>
      <c r="V15" s="27"/>
      <c r="W15" s="27"/>
      <c r="AA15" s="27"/>
      <c r="AB15" s="27"/>
      <c r="AC15" s="27"/>
      <c r="AG15" s="2" t="str">
        <f t="shared" si="2"/>
        <v>,,T,CG,,,,,,</v>
      </c>
      <c r="AH15" s="23" t="str">
        <f>VLOOKUP(AG15,'LOOKUP-HG'!$C$3:$D$151,2,0)</f>
        <v>L1c</v>
      </c>
    </row>
    <row r="16" spans="1:34" ht="12.75">
      <c r="A16" s="2" t="s">
        <v>244</v>
      </c>
      <c r="B16" s="35" t="s">
        <v>244</v>
      </c>
      <c r="C16" s="2" t="s">
        <v>123</v>
      </c>
      <c r="D16" s="2" t="str">
        <f t="shared" si="0"/>
        <v>OK</v>
      </c>
      <c r="E16" s="35" t="str">
        <f t="shared" si="1"/>
        <v>OK</v>
      </c>
      <c r="F16" s="49" t="s">
        <v>244</v>
      </c>
      <c r="G16" s="49" t="s">
        <v>335</v>
      </c>
      <c r="H16" s="19" t="str">
        <f>VLOOKUP(Main!G37,'LOOKUP-VSO'!$C$3:$D$84,2,0)</f>
        <v>13k BstNI+HaeIII</v>
      </c>
      <c r="I16" s="35" t="s">
        <v>102</v>
      </c>
      <c r="J16" s="27">
        <v>12</v>
      </c>
      <c r="K16" s="36" t="s">
        <v>311</v>
      </c>
      <c r="L16" s="35" t="s">
        <v>93</v>
      </c>
      <c r="M16" s="27">
        <v>2</v>
      </c>
      <c r="N16" s="23" t="s">
        <v>311</v>
      </c>
      <c r="O16" s="27" t="s">
        <v>480</v>
      </c>
      <c r="P16" s="27">
        <v>1</v>
      </c>
      <c r="Q16" s="27" t="s">
        <v>313</v>
      </c>
      <c r="AG16" s="2" t="str">
        <f t="shared" si="2"/>
        <v>,T,T,CG,,,,,,</v>
      </c>
      <c r="AH16" s="23" t="str">
        <f>VLOOKUP(AG16,'LOOKUP-HG'!$C$3:$D$151,2,0)</f>
        <v>L1c</v>
      </c>
    </row>
    <row r="17" spans="1:34" ht="12.75">
      <c r="A17" s="2" t="s">
        <v>13</v>
      </c>
      <c r="B17" s="35" t="s">
        <v>13</v>
      </c>
      <c r="C17" s="2" t="s">
        <v>530</v>
      </c>
      <c r="D17" s="2" t="str">
        <f t="shared" si="0"/>
        <v>OK</v>
      </c>
      <c r="E17" s="35" t="str">
        <f t="shared" si="1"/>
        <v>OK</v>
      </c>
      <c r="F17" s="49" t="s">
        <v>13</v>
      </c>
      <c r="G17" s="49" t="s">
        <v>335</v>
      </c>
      <c r="H17" s="19" t="str">
        <f>VLOOKUP(Main!G50,'LOOKUP-VSO'!$C$3:$D$84,2,0)</f>
        <v>13k BstNI+HaeIII</v>
      </c>
      <c r="K17" s="27"/>
      <c r="L17" s="35" t="s">
        <v>94</v>
      </c>
      <c r="M17" s="27">
        <v>8</v>
      </c>
      <c r="N17" s="23" t="s">
        <v>311</v>
      </c>
      <c r="O17" s="27" t="s">
        <v>95</v>
      </c>
      <c r="P17" s="27">
        <v>8</v>
      </c>
      <c r="Q17" s="27" t="s">
        <v>313</v>
      </c>
      <c r="U17" s="27"/>
      <c r="V17" s="27"/>
      <c r="W17" s="27"/>
      <c r="AA17" s="27"/>
      <c r="AB17" s="27"/>
      <c r="AC17" s="27"/>
      <c r="AG17" s="2" t="str">
        <f t="shared" si="2"/>
        <v>,,T,CG,,,,,,</v>
      </c>
      <c r="AH17" s="23" t="str">
        <f>VLOOKUP(AG17,'LOOKUP-HG'!$C$3:$D$151,2,0)</f>
        <v>L1c</v>
      </c>
    </row>
    <row r="18" spans="1:34" ht="12.75">
      <c r="A18" s="2" t="s">
        <v>276</v>
      </c>
      <c r="B18" s="35" t="s">
        <v>276</v>
      </c>
      <c r="C18" s="2" t="s">
        <v>422</v>
      </c>
      <c r="D18" s="2" t="str">
        <f t="shared" si="0"/>
        <v>OK</v>
      </c>
      <c r="E18" s="35" t="str">
        <f t="shared" si="1"/>
        <v>OK</v>
      </c>
      <c r="F18" s="49" t="s">
        <v>276</v>
      </c>
      <c r="G18" s="49" t="s">
        <v>335</v>
      </c>
      <c r="H18" s="19" t="str">
        <f>VLOOKUP(Main!G66,'LOOKUP-VSO'!$C$3:$D$84,2,0)</f>
        <v>10086 TaqI</v>
      </c>
      <c r="I18" s="35" t="s">
        <v>102</v>
      </c>
      <c r="J18" s="27">
        <v>21</v>
      </c>
      <c r="K18" s="36" t="s">
        <v>311</v>
      </c>
      <c r="L18" s="35" t="s">
        <v>93</v>
      </c>
      <c r="M18" s="27">
        <v>3</v>
      </c>
      <c r="N18" s="23" t="s">
        <v>311</v>
      </c>
      <c r="O18" s="27" t="s">
        <v>480</v>
      </c>
      <c r="P18" s="27">
        <v>2</v>
      </c>
      <c r="Q18" s="27" t="s">
        <v>313</v>
      </c>
      <c r="AG18" s="2" t="str">
        <f t="shared" si="2"/>
        <v>,T,T,CG,,,,,,</v>
      </c>
      <c r="AH18" s="23" t="str">
        <f>VLOOKUP(AG18,'LOOKUP-HG'!$C$3:$D$151,2,0)</f>
        <v>L1c</v>
      </c>
    </row>
    <row r="19" spans="1:34" ht="12.75">
      <c r="A19" s="2" t="s">
        <v>444</v>
      </c>
      <c r="B19" s="35" t="s">
        <v>444</v>
      </c>
      <c r="C19" s="2" t="s">
        <v>530</v>
      </c>
      <c r="D19" s="2" t="str">
        <f t="shared" si="0"/>
        <v>OK</v>
      </c>
      <c r="E19" s="35" t="str">
        <f t="shared" si="1"/>
        <v>OK</v>
      </c>
      <c r="F19" s="49" t="s">
        <v>444</v>
      </c>
      <c r="G19" s="49" t="s">
        <v>335</v>
      </c>
      <c r="H19" s="19" t="str">
        <f>VLOOKUP(Main!G68,'LOOKUP-VSO'!$C$3:$D$84,2,0)</f>
        <v>8616 MboI</v>
      </c>
      <c r="K19" s="27"/>
      <c r="L19" s="35" t="s">
        <v>94</v>
      </c>
      <c r="M19" s="27">
        <v>12</v>
      </c>
      <c r="N19" s="23" t="s">
        <v>311</v>
      </c>
      <c r="O19" s="27" t="s">
        <v>95</v>
      </c>
      <c r="P19" s="27">
        <v>12</v>
      </c>
      <c r="Q19" s="27" t="s">
        <v>313</v>
      </c>
      <c r="AG19" s="2" t="str">
        <f t="shared" si="2"/>
        <v>,,T,CG,,,,,,</v>
      </c>
      <c r="AH19" s="23" t="str">
        <f>VLOOKUP(AG19,'LOOKUP-HG'!$C$3:$D$151,2,0)</f>
        <v>L1c</v>
      </c>
    </row>
    <row r="20" spans="1:34" ht="12.75">
      <c r="A20" s="2" t="s">
        <v>440</v>
      </c>
      <c r="B20" s="35" t="s">
        <v>440</v>
      </c>
      <c r="C20" s="2" t="s">
        <v>618</v>
      </c>
      <c r="D20" s="2" t="str">
        <f t="shared" si="0"/>
        <v>OK</v>
      </c>
      <c r="E20" s="35" t="str">
        <f t="shared" si="1"/>
        <v>OK</v>
      </c>
      <c r="F20" s="49" t="s">
        <v>440</v>
      </c>
      <c r="G20" s="49" t="s">
        <v>336</v>
      </c>
      <c r="H20" s="19" t="str">
        <f>VLOOKUP(Main!G73,'LOOKUP-VSO'!$C$3:$D$84,2,0)</f>
        <v>8616 MboI</v>
      </c>
      <c r="I20" s="35" t="s">
        <v>102</v>
      </c>
      <c r="J20" s="27">
        <v>26</v>
      </c>
      <c r="K20" s="36" t="s">
        <v>311</v>
      </c>
      <c r="L20" s="35" t="s">
        <v>93</v>
      </c>
      <c r="M20" s="27">
        <v>4</v>
      </c>
      <c r="N20" s="23" t="s">
        <v>311</v>
      </c>
      <c r="O20" s="27" t="s">
        <v>480</v>
      </c>
      <c r="P20" s="27">
        <v>3</v>
      </c>
      <c r="Q20" s="27" t="s">
        <v>313</v>
      </c>
      <c r="AG20" s="2" t="str">
        <f t="shared" si="2"/>
        <v>,T,T,CG,,,,,,</v>
      </c>
      <c r="AH20" s="23" t="str">
        <f>VLOOKUP(AG20,'LOOKUP-HG'!$C$3:$D$151,2,0)</f>
        <v>L1c</v>
      </c>
    </row>
    <row r="21" spans="1:34" ht="12.75">
      <c r="A21" s="2" t="s">
        <v>143</v>
      </c>
      <c r="B21" s="35" t="s">
        <v>143</v>
      </c>
      <c r="C21" s="2" t="s">
        <v>494</v>
      </c>
      <c r="D21" s="2" t="str">
        <f t="shared" si="0"/>
        <v>OK</v>
      </c>
      <c r="E21" s="35" t="str">
        <f t="shared" si="1"/>
        <v>OK</v>
      </c>
      <c r="F21" s="49" t="s">
        <v>143</v>
      </c>
      <c r="G21" s="49" t="s">
        <v>335</v>
      </c>
      <c r="H21" s="19" t="str">
        <f>VLOOKUP(Main!G78,'LOOKUP-VSO'!$C$3:$D$84,2,0)</f>
        <v>3592 HpaI</v>
      </c>
      <c r="K21" s="27"/>
      <c r="L21" s="35" t="s">
        <v>94</v>
      </c>
      <c r="M21" s="27">
        <v>13</v>
      </c>
      <c r="N21" s="23" t="s">
        <v>311</v>
      </c>
      <c r="O21" s="27" t="s">
        <v>95</v>
      </c>
      <c r="P21" s="27">
        <v>13</v>
      </c>
      <c r="Q21" s="27" t="s">
        <v>313</v>
      </c>
      <c r="AG21" s="2" t="str">
        <f t="shared" si="2"/>
        <v>,,T,CG,,,,,,</v>
      </c>
      <c r="AH21" s="23" t="str">
        <f>VLOOKUP(AG21,'LOOKUP-HG'!$C$3:$D$151,2,0)</f>
        <v>L1c</v>
      </c>
    </row>
    <row r="22" spans="1:34" ht="12.75">
      <c r="A22" s="2" t="s">
        <v>55</v>
      </c>
      <c r="B22" s="35" t="s">
        <v>55</v>
      </c>
      <c r="C22" s="2" t="s">
        <v>327</v>
      </c>
      <c r="D22" s="2" t="str">
        <f t="shared" si="0"/>
        <v>OK</v>
      </c>
      <c r="E22" s="35" t="str">
        <f t="shared" si="1"/>
        <v>OK</v>
      </c>
      <c r="F22" s="49" t="s">
        <v>55</v>
      </c>
      <c r="G22" s="49" t="s">
        <v>340</v>
      </c>
      <c r="H22" s="19" t="str">
        <f>VLOOKUP(Main!G86,'LOOKUP-VSO'!$C$3:$D$84,2,0)</f>
        <v>3592 HpaI</v>
      </c>
      <c r="K22" s="27"/>
      <c r="L22" s="35" t="s">
        <v>94</v>
      </c>
      <c r="M22" s="27">
        <v>14</v>
      </c>
      <c r="N22" s="23" t="s">
        <v>311</v>
      </c>
      <c r="O22" s="27" t="s">
        <v>95</v>
      </c>
      <c r="P22" s="27">
        <v>14</v>
      </c>
      <c r="Q22" s="27" t="s">
        <v>313</v>
      </c>
      <c r="AG22" s="2" t="str">
        <f t="shared" si="2"/>
        <v>,,T,CG,,,,,,</v>
      </c>
      <c r="AH22" s="23" t="str">
        <f>VLOOKUP(AG22,'LOOKUP-HG'!$C$3:$D$151,2,0)</f>
        <v>L1c</v>
      </c>
    </row>
    <row r="23" spans="1:34" ht="12.75">
      <c r="A23" s="2" t="s">
        <v>228</v>
      </c>
      <c r="B23" s="35" t="s">
        <v>228</v>
      </c>
      <c r="C23" s="2" t="s">
        <v>430</v>
      </c>
      <c r="D23" s="2" t="str">
        <f t="shared" si="0"/>
        <v>OK</v>
      </c>
      <c r="E23" s="35" t="str">
        <f t="shared" si="1"/>
        <v>OK</v>
      </c>
      <c r="F23" s="49" t="s">
        <v>228</v>
      </c>
      <c r="G23" s="49" t="s">
        <v>334</v>
      </c>
      <c r="H23" s="19" t="str">
        <f>VLOOKUP(Main!G6,'LOOKUP-VSO'!$C$3:$D$84,2,0)</f>
        <v>3592 HpaI</v>
      </c>
      <c r="R23" s="35" t="s">
        <v>139</v>
      </c>
      <c r="S23" s="27">
        <v>2</v>
      </c>
      <c r="T23" s="23" t="s">
        <v>314</v>
      </c>
      <c r="AG23" s="2" t="str">
        <f t="shared" si="2"/>
        <v>,,,,GGG,,,,,</v>
      </c>
      <c r="AH23" s="23" t="str">
        <f>VLOOKUP(AG23,'LOOKUP-HG'!$C$3:$D$151,2,0)</f>
        <v>L2a</v>
      </c>
    </row>
    <row r="24" spans="1:34" ht="12.75">
      <c r="A24" s="2" t="s">
        <v>116</v>
      </c>
      <c r="B24" s="35" t="s">
        <v>116</v>
      </c>
      <c r="C24" s="2" t="s">
        <v>529</v>
      </c>
      <c r="D24" s="2" t="str">
        <f t="shared" si="0"/>
        <v>OK</v>
      </c>
      <c r="E24" s="35" t="str">
        <f t="shared" si="1"/>
        <v>OK</v>
      </c>
      <c r="F24" s="49" t="s">
        <v>116</v>
      </c>
      <c r="G24" s="49" t="s">
        <v>334</v>
      </c>
      <c r="H24" s="19" t="str">
        <f>VLOOKUP(Main!G8,'LOOKUP-VSO'!$C$3:$D$84,2,0)</f>
        <v>3592 HpaI</v>
      </c>
      <c r="K24" s="27"/>
      <c r="R24" s="35" t="s">
        <v>110</v>
      </c>
      <c r="S24" s="27">
        <v>2</v>
      </c>
      <c r="T24" s="23" t="s">
        <v>314</v>
      </c>
      <c r="AG24" s="2" t="str">
        <f t="shared" si="2"/>
        <v>,,,,GGG,,,,,</v>
      </c>
      <c r="AH24" s="23" t="str">
        <f>VLOOKUP(AG24,'LOOKUP-HG'!$C$3:$D$151,2,0)</f>
        <v>L2a</v>
      </c>
    </row>
    <row r="25" spans="1:34" ht="12.75">
      <c r="A25" s="2" t="s">
        <v>119</v>
      </c>
      <c r="B25" s="35" t="s">
        <v>119</v>
      </c>
      <c r="C25" s="2" t="s">
        <v>223</v>
      </c>
      <c r="D25" s="2" t="str">
        <f t="shared" si="0"/>
        <v>OK</v>
      </c>
      <c r="E25" s="35" t="str">
        <f t="shared" si="1"/>
        <v>OK</v>
      </c>
      <c r="F25" s="49" t="s">
        <v>119</v>
      </c>
      <c r="G25" s="49" t="s">
        <v>334</v>
      </c>
      <c r="H25" s="19" t="str">
        <f>VLOOKUP(Main!G13,'LOOKUP-VSO'!$C$3:$D$84,2,0)</f>
        <v>9k NsiI+TaqI</v>
      </c>
      <c r="R25" s="35" t="s">
        <v>139</v>
      </c>
      <c r="S25" s="27">
        <v>3</v>
      </c>
      <c r="T25" s="23" t="s">
        <v>314</v>
      </c>
      <c r="AG25" s="2" t="str">
        <f t="shared" si="2"/>
        <v>,,,,GGG,,,,,</v>
      </c>
      <c r="AH25" s="23" t="str">
        <f>VLOOKUP(AG25,'LOOKUP-HG'!$C$3:$D$151,2,0)</f>
        <v>L2a</v>
      </c>
    </row>
    <row r="26" spans="1:34" ht="12.75">
      <c r="A26" s="2" t="s">
        <v>32</v>
      </c>
      <c r="B26" s="35" t="s">
        <v>32</v>
      </c>
      <c r="C26" s="2" t="s">
        <v>419</v>
      </c>
      <c r="D26" s="2" t="str">
        <f t="shared" si="0"/>
        <v>OK</v>
      </c>
      <c r="E26" s="35" t="str">
        <f t="shared" si="1"/>
        <v>OK</v>
      </c>
      <c r="F26" s="49" t="s">
        <v>32</v>
      </c>
      <c r="G26" s="49" t="s">
        <v>334</v>
      </c>
      <c r="H26" s="19" t="str">
        <f>VLOOKUP(Main!G14,'LOOKUP-VSO'!$C$3:$D$84,2,0)</f>
        <v>9k NsiI+TaqI</v>
      </c>
      <c r="K26" s="27"/>
      <c r="R26" s="35" t="s">
        <v>110</v>
      </c>
      <c r="S26" s="27">
        <v>3</v>
      </c>
      <c r="T26" s="23" t="s">
        <v>314</v>
      </c>
      <c r="AG26" s="2" t="str">
        <f t="shared" si="2"/>
        <v>,,,,GGG,,,,,</v>
      </c>
      <c r="AH26" s="23" t="str">
        <f>VLOOKUP(AG26,'LOOKUP-HG'!$C$3:$D$151,2,0)</f>
        <v>L2a</v>
      </c>
    </row>
    <row r="27" spans="1:34" ht="12.75">
      <c r="A27" s="2" t="s">
        <v>75</v>
      </c>
      <c r="B27" s="35" t="s">
        <v>75</v>
      </c>
      <c r="C27" s="2" t="s">
        <v>420</v>
      </c>
      <c r="D27" s="2" t="str">
        <f t="shared" si="0"/>
        <v>OK</v>
      </c>
      <c r="E27" s="35" t="str">
        <f t="shared" si="1"/>
        <v>OK</v>
      </c>
      <c r="F27" s="49" t="s">
        <v>75</v>
      </c>
      <c r="G27" s="49" t="s">
        <v>334</v>
      </c>
      <c r="H27" s="19" t="str">
        <f>VLOOKUP(Main!G15,'LOOKUP-VSO'!$C$3:$D$84,2,0)</f>
        <v>9k NsiI+TaqI</v>
      </c>
      <c r="K27" s="27"/>
      <c r="R27" s="35" t="s">
        <v>110</v>
      </c>
      <c r="S27" s="27">
        <v>4</v>
      </c>
      <c r="T27" s="23" t="s">
        <v>314</v>
      </c>
      <c r="AG27" s="2" t="str">
        <f t="shared" si="2"/>
        <v>,,,,GGG,,,,,</v>
      </c>
      <c r="AH27" s="23" t="str">
        <f>VLOOKUP(AG27,'LOOKUP-HG'!$C$3:$D$151,2,0)</f>
        <v>L2a</v>
      </c>
    </row>
    <row r="28" spans="1:34" ht="12.75">
      <c r="A28" s="2" t="s">
        <v>76</v>
      </c>
      <c r="B28" s="35" t="s">
        <v>76</v>
      </c>
      <c r="C28" s="2" t="s">
        <v>49</v>
      </c>
      <c r="D28" s="2" t="str">
        <f t="shared" si="0"/>
        <v>OK</v>
      </c>
      <c r="E28" s="35" t="str">
        <f t="shared" si="1"/>
        <v>OK</v>
      </c>
      <c r="F28" s="49" t="s">
        <v>76</v>
      </c>
      <c r="G28" s="49" t="s">
        <v>334</v>
      </c>
      <c r="H28" s="19" t="str">
        <f>VLOOKUP(Main!G16,'LOOKUP-VSO'!$C$3:$D$84,2,0)</f>
        <v>9k NsiI+TaqI</v>
      </c>
      <c r="K28" s="27"/>
      <c r="R28" s="35" t="s">
        <v>110</v>
      </c>
      <c r="S28" s="27">
        <v>5</v>
      </c>
      <c r="T28" s="23" t="s">
        <v>314</v>
      </c>
      <c r="AG28" s="2" t="str">
        <f t="shared" si="2"/>
        <v>,,,,GGG,,,,,</v>
      </c>
      <c r="AH28" s="23" t="str">
        <f>VLOOKUP(AG28,'LOOKUP-HG'!$C$3:$D$151,2,0)</f>
        <v>L2a</v>
      </c>
    </row>
    <row r="29" spans="1:34" ht="12.75">
      <c r="A29" s="2" t="s">
        <v>121</v>
      </c>
      <c r="B29" s="35" t="s">
        <v>121</v>
      </c>
      <c r="C29" s="2" t="s">
        <v>147</v>
      </c>
      <c r="D29" s="2" t="str">
        <f t="shared" si="0"/>
        <v>OK</v>
      </c>
      <c r="E29" s="35" t="str">
        <f t="shared" si="1"/>
        <v>OK</v>
      </c>
      <c r="F29" s="49" t="s">
        <v>121</v>
      </c>
      <c r="G29" s="49" t="s">
        <v>334</v>
      </c>
      <c r="H29" s="19" t="str">
        <f>VLOOKUP(Main!G24,'LOOKUP-VSO'!$C$3:$D$84,2,0)</f>
        <v>13k BstNI+HaeIII</v>
      </c>
      <c r="K29" s="27"/>
      <c r="R29" s="35" t="s">
        <v>110</v>
      </c>
      <c r="S29" s="27">
        <v>6</v>
      </c>
      <c r="T29" s="23" t="s">
        <v>314</v>
      </c>
      <c r="AG29" s="2" t="str">
        <f t="shared" si="2"/>
        <v>,,,,GGG,,,,,</v>
      </c>
      <c r="AH29" s="23" t="str">
        <f>VLOOKUP(AG29,'LOOKUP-HG'!$C$3:$D$151,2,0)</f>
        <v>L2a</v>
      </c>
    </row>
    <row r="30" spans="1:34" ht="12.75">
      <c r="A30" s="2" t="s">
        <v>278</v>
      </c>
      <c r="B30" s="35" t="s">
        <v>278</v>
      </c>
      <c r="C30" s="2" t="s">
        <v>149</v>
      </c>
      <c r="D30" s="2" t="str">
        <f t="shared" si="0"/>
        <v>OK</v>
      </c>
      <c r="E30" s="35" t="str">
        <f t="shared" si="1"/>
        <v>OK</v>
      </c>
      <c r="F30" s="49" t="s">
        <v>278</v>
      </c>
      <c r="G30" s="49" t="s">
        <v>334</v>
      </c>
      <c r="H30" s="19" t="str">
        <f>VLOOKUP(Main!G26,'LOOKUP-VSO'!$C$3:$D$84,2,0)</f>
        <v>13k BstNI+HaeIII</v>
      </c>
      <c r="K30" s="27"/>
      <c r="R30" s="35" t="s">
        <v>110</v>
      </c>
      <c r="S30" s="27">
        <v>8</v>
      </c>
      <c r="T30" s="23" t="s">
        <v>314</v>
      </c>
      <c r="AG30" s="2" t="str">
        <f t="shared" si="2"/>
        <v>,,,,GGG,,,,,</v>
      </c>
      <c r="AH30" s="23" t="str">
        <f>VLOOKUP(AG30,'LOOKUP-HG'!$C$3:$D$151,2,0)</f>
        <v>L2a</v>
      </c>
    </row>
    <row r="31" spans="1:34" ht="12.75">
      <c r="A31" s="2" t="s">
        <v>280</v>
      </c>
      <c r="B31" s="35" t="s">
        <v>280</v>
      </c>
      <c r="C31" s="2" t="s">
        <v>151</v>
      </c>
      <c r="D31" s="2" t="str">
        <f t="shared" si="0"/>
        <v>OK</v>
      </c>
      <c r="E31" s="35" t="str">
        <f t="shared" si="1"/>
        <v>OK</v>
      </c>
      <c r="F31" s="49" t="s">
        <v>280</v>
      </c>
      <c r="G31" s="49" t="s">
        <v>334</v>
      </c>
      <c r="H31" s="19" t="str">
        <f>VLOOKUP(Main!G28,'LOOKUP-VSO'!$C$3:$D$84,2,0)</f>
        <v>13k BstNI+HaeIII</v>
      </c>
      <c r="K31" s="27"/>
      <c r="R31" s="35" t="s">
        <v>110</v>
      </c>
      <c r="S31" s="27">
        <v>9</v>
      </c>
      <c r="T31" s="23" t="s">
        <v>314</v>
      </c>
      <c r="AG31" s="2" t="str">
        <f t="shared" si="2"/>
        <v>,,,,GGG,,,,,</v>
      </c>
      <c r="AH31" s="23" t="str">
        <f>VLOOKUP(AG31,'LOOKUP-HG'!$C$3:$D$151,2,0)</f>
        <v>L2a</v>
      </c>
    </row>
    <row r="32" spans="1:34" ht="12.75">
      <c r="A32" s="2" t="s">
        <v>282</v>
      </c>
      <c r="B32" s="35" t="s">
        <v>282</v>
      </c>
      <c r="C32" s="2" t="s">
        <v>231</v>
      </c>
      <c r="D32" s="2" t="str">
        <f t="shared" si="0"/>
        <v>OK</v>
      </c>
      <c r="E32" s="35" t="str">
        <f t="shared" si="1"/>
        <v>OK</v>
      </c>
      <c r="F32" s="49" t="s">
        <v>282</v>
      </c>
      <c r="G32" s="49" t="s">
        <v>333</v>
      </c>
      <c r="H32" s="19" t="str">
        <f>VLOOKUP(Main!G30,'LOOKUP-VSO'!$C$3:$D$84,2,0)</f>
        <v>13k BstNI+HaeIII</v>
      </c>
      <c r="K32" s="27"/>
      <c r="R32" s="35" t="s">
        <v>110</v>
      </c>
      <c r="S32" s="27">
        <v>10</v>
      </c>
      <c r="T32" s="23" t="s">
        <v>314</v>
      </c>
      <c r="AG32" s="2" t="str">
        <f t="shared" si="2"/>
        <v>,,,,GGG,,,,,</v>
      </c>
      <c r="AH32" s="23" t="str">
        <f>VLOOKUP(AG32,'LOOKUP-HG'!$C$3:$D$151,2,0)</f>
        <v>L2a</v>
      </c>
    </row>
    <row r="33" spans="1:34" ht="12.75">
      <c r="A33" s="2" t="s">
        <v>242</v>
      </c>
      <c r="B33" s="35" t="s">
        <v>242</v>
      </c>
      <c r="C33" s="2" t="s">
        <v>235</v>
      </c>
      <c r="D33" s="2" t="str">
        <f t="shared" si="0"/>
        <v>OK</v>
      </c>
      <c r="E33" s="35" t="str">
        <f t="shared" si="1"/>
        <v>OK</v>
      </c>
      <c r="F33" s="49" t="s">
        <v>242</v>
      </c>
      <c r="G33" s="49" t="s">
        <v>334</v>
      </c>
      <c r="H33" s="19" t="str">
        <f>VLOOKUP(Main!G35,'LOOKUP-VSO'!$C$3:$D$84,2,0)</f>
        <v>13k BstNI+HaeIII</v>
      </c>
      <c r="K33" s="27"/>
      <c r="R33" s="35" t="s">
        <v>110</v>
      </c>
      <c r="S33" s="27">
        <v>11</v>
      </c>
      <c r="T33" s="23" t="s">
        <v>314</v>
      </c>
      <c r="AG33" s="2" t="str">
        <f t="shared" si="2"/>
        <v>,,,,GGG,,,,,</v>
      </c>
      <c r="AH33" s="23" t="str">
        <f>VLOOKUP(AG33,'LOOKUP-HG'!$C$3:$D$151,2,0)</f>
        <v>L2a</v>
      </c>
    </row>
    <row r="34" spans="1:34" ht="12.75">
      <c r="A34" s="2" t="s">
        <v>426</v>
      </c>
      <c r="B34" s="35" t="s">
        <v>426</v>
      </c>
      <c r="C34" s="2" t="s">
        <v>138</v>
      </c>
      <c r="D34" s="2" t="str">
        <f aca="true" t="shared" si="3" ref="D34:D65">IF(A34=B34,"OK","NO!NO!NO!")</f>
        <v>OK</v>
      </c>
      <c r="E34" s="35" t="str">
        <f aca="true" t="shared" si="4" ref="E34:E65">IF(F34=B34,"OK","NONONO")</f>
        <v>OK</v>
      </c>
      <c r="F34" s="49" t="s">
        <v>426</v>
      </c>
      <c r="G34" s="49" t="s">
        <v>334</v>
      </c>
      <c r="H34" s="19" t="str">
        <f>VLOOKUP(Main!G39,'LOOKUP-VSO'!$C$3:$D$84,2,0)</f>
        <v>13k BstNI+HaeIII</v>
      </c>
      <c r="R34" s="35" t="s">
        <v>139</v>
      </c>
      <c r="S34" s="27">
        <v>4</v>
      </c>
      <c r="T34" s="23" t="s">
        <v>314</v>
      </c>
      <c r="AG34" s="2" t="str">
        <f aca="true" t="shared" si="5" ref="AG34:AG65">CONCATENATE(",",K34,",",N34,",",Q34,",",T34,",",W34,",",Z34,",",AC34,",",AF34,",")</f>
        <v>,,,,GGG,,,,,</v>
      </c>
      <c r="AH34" s="23" t="str">
        <f>VLOOKUP(AG34,'LOOKUP-HG'!$C$3:$D$151,2,0)</f>
        <v>L2a</v>
      </c>
    </row>
    <row r="35" spans="1:34" ht="12.75">
      <c r="A35" s="2" t="s">
        <v>293</v>
      </c>
      <c r="B35" s="35" t="s">
        <v>293</v>
      </c>
      <c r="C35" s="2" t="s">
        <v>519</v>
      </c>
      <c r="D35" s="2" t="str">
        <f t="shared" si="3"/>
        <v>OK</v>
      </c>
      <c r="E35" s="35" t="str">
        <f t="shared" si="4"/>
        <v>OK</v>
      </c>
      <c r="F35" s="49" t="s">
        <v>293</v>
      </c>
      <c r="G35" s="49" t="s">
        <v>334</v>
      </c>
      <c r="H35" s="19" t="str">
        <f>VLOOKUP(Main!G42,'LOOKUP-VSO'!$C$3:$D$84,2,0)</f>
        <v>13k BstNI+HaeIII</v>
      </c>
      <c r="K35" s="27"/>
      <c r="R35" s="35" t="s">
        <v>110</v>
      </c>
      <c r="S35" s="27">
        <v>12</v>
      </c>
      <c r="T35" s="23" t="s">
        <v>314</v>
      </c>
      <c r="AG35" s="2" t="str">
        <f t="shared" si="5"/>
        <v>,,,,GGG,,,,,</v>
      </c>
      <c r="AH35" s="23" t="str">
        <f>VLOOKUP(AG35,'LOOKUP-HG'!$C$3:$D$151,2,0)</f>
        <v>L2a</v>
      </c>
    </row>
    <row r="36" spans="1:34" ht="12.75">
      <c r="A36" s="2" t="s">
        <v>284</v>
      </c>
      <c r="B36" s="35" t="s">
        <v>284</v>
      </c>
      <c r="C36" s="2" t="s">
        <v>521</v>
      </c>
      <c r="D36" s="2" t="str">
        <f t="shared" si="3"/>
        <v>OK</v>
      </c>
      <c r="E36" s="35" t="str">
        <f t="shared" si="4"/>
        <v>OK</v>
      </c>
      <c r="F36" s="49" t="s">
        <v>284</v>
      </c>
      <c r="G36" s="49" t="s">
        <v>334</v>
      </c>
      <c r="H36" s="19" t="str">
        <f>VLOOKUP(Main!G45,'LOOKUP-VSO'!$C$3:$D$84,2,0)</f>
        <v>13k BstNI+HaeIII</v>
      </c>
      <c r="K36" s="27"/>
      <c r="R36" s="35" t="s">
        <v>110</v>
      </c>
      <c r="S36" s="27">
        <v>13</v>
      </c>
      <c r="T36" s="23" t="s">
        <v>314</v>
      </c>
      <c r="AG36" s="2" t="str">
        <f t="shared" si="5"/>
        <v>,,,,GGG,,,,,</v>
      </c>
      <c r="AH36" s="23" t="str">
        <f>VLOOKUP(AG36,'LOOKUP-HG'!$C$3:$D$151,2,0)</f>
        <v>L2a</v>
      </c>
    </row>
    <row r="37" spans="1:34" ht="12.75">
      <c r="A37" s="2" t="s">
        <v>154</v>
      </c>
      <c r="B37" s="35" t="s">
        <v>154</v>
      </c>
      <c r="C37" s="2" t="s">
        <v>420</v>
      </c>
      <c r="D37" s="2" t="str">
        <f t="shared" si="3"/>
        <v>OK</v>
      </c>
      <c r="E37" s="35" t="str">
        <f t="shared" si="4"/>
        <v>OK</v>
      </c>
      <c r="F37" s="49" t="s">
        <v>154</v>
      </c>
      <c r="G37" s="49" t="s">
        <v>334</v>
      </c>
      <c r="H37" s="19" t="str">
        <f>VLOOKUP(Main!G47,'LOOKUP-VSO'!$C$3:$D$84,2,0)</f>
        <v>13k BstNI+HaeIII</v>
      </c>
      <c r="K37" s="27"/>
      <c r="R37" s="35" t="s">
        <v>110</v>
      </c>
      <c r="S37" s="27">
        <v>14</v>
      </c>
      <c r="T37" s="23" t="s">
        <v>314</v>
      </c>
      <c r="AG37" s="2" t="str">
        <f t="shared" si="5"/>
        <v>,,,,GGG,,,,,</v>
      </c>
      <c r="AH37" s="23" t="str">
        <f>VLOOKUP(AG37,'LOOKUP-HG'!$C$3:$D$151,2,0)</f>
        <v>L2a</v>
      </c>
    </row>
    <row r="38" spans="1:34" ht="12.75">
      <c r="A38" s="2" t="s">
        <v>34</v>
      </c>
      <c r="B38" s="35" t="s">
        <v>34</v>
      </c>
      <c r="C38" s="2" t="s">
        <v>420</v>
      </c>
      <c r="D38" s="2" t="str">
        <f t="shared" si="3"/>
        <v>OK</v>
      </c>
      <c r="E38" s="35" t="str">
        <f t="shared" si="4"/>
        <v>OK</v>
      </c>
      <c r="F38" s="49" t="s">
        <v>34</v>
      </c>
      <c r="G38" s="49" t="s">
        <v>334</v>
      </c>
      <c r="H38" s="19" t="str">
        <f>VLOOKUP(Main!G48,'LOOKUP-VSO'!$C$3:$D$84,2,0)</f>
        <v>13k BstNI+HaeIII</v>
      </c>
      <c r="K38" s="27"/>
      <c r="R38" s="35" t="s">
        <v>110</v>
      </c>
      <c r="S38" s="27">
        <v>15</v>
      </c>
      <c r="T38" s="23" t="s">
        <v>314</v>
      </c>
      <c r="AG38" s="2" t="str">
        <f t="shared" si="5"/>
        <v>,,,,GGG,,,,,</v>
      </c>
      <c r="AH38" s="23" t="str">
        <f>VLOOKUP(AG38,'LOOKUP-HG'!$C$3:$D$151,2,0)</f>
        <v>L2a</v>
      </c>
    </row>
    <row r="39" spans="1:34" ht="12.75">
      <c r="A39" s="2" t="s">
        <v>294</v>
      </c>
      <c r="B39" s="35" t="s">
        <v>294</v>
      </c>
      <c r="C39" s="2" t="s">
        <v>223</v>
      </c>
      <c r="D39" s="2" t="str">
        <f t="shared" si="3"/>
        <v>OK</v>
      </c>
      <c r="E39" s="35" t="str">
        <f t="shared" si="4"/>
        <v>OK</v>
      </c>
      <c r="F39" s="49" t="s">
        <v>294</v>
      </c>
      <c r="G39" s="49" t="s">
        <v>334</v>
      </c>
      <c r="H39" s="19" t="str">
        <f>VLOOKUP(Main!G51,'LOOKUP-VSO'!$C$3:$D$84,2,0)</f>
        <v>13k BstNI+HaeIII</v>
      </c>
      <c r="K39" s="27"/>
      <c r="R39" s="35" t="s">
        <v>110</v>
      </c>
      <c r="S39" s="27">
        <v>16</v>
      </c>
      <c r="T39" s="23" t="s">
        <v>314</v>
      </c>
      <c r="AG39" s="2" t="str">
        <f t="shared" si="5"/>
        <v>,,,,GGG,,,,,</v>
      </c>
      <c r="AH39" s="23" t="str">
        <f>VLOOKUP(AG39,'LOOKUP-HG'!$C$3:$D$151,2,0)</f>
        <v>L2a</v>
      </c>
    </row>
    <row r="40" spans="1:34" ht="12.75">
      <c r="A40" s="2" t="s">
        <v>14</v>
      </c>
      <c r="B40" s="35" t="s">
        <v>14</v>
      </c>
      <c r="C40" s="2" t="s">
        <v>524</v>
      </c>
      <c r="D40" s="2" t="str">
        <f t="shared" si="3"/>
        <v>OK</v>
      </c>
      <c r="E40" s="35" t="str">
        <f t="shared" si="4"/>
        <v>OK</v>
      </c>
      <c r="F40" s="49" t="s">
        <v>14</v>
      </c>
      <c r="G40" s="49" t="s">
        <v>334</v>
      </c>
      <c r="H40" s="19" t="str">
        <f>VLOOKUP(Main!G53,'LOOKUP-VSO'!$C$3:$D$84,2,0)</f>
        <v>13k BstNI+HaeIII</v>
      </c>
      <c r="K40" s="27"/>
      <c r="R40" s="35" t="s">
        <v>110</v>
      </c>
      <c r="S40" s="27">
        <v>17</v>
      </c>
      <c r="T40" s="23" t="s">
        <v>314</v>
      </c>
      <c r="AG40" s="2" t="str">
        <f t="shared" si="5"/>
        <v>,,,,GGG,,,,,</v>
      </c>
      <c r="AH40" s="23" t="str">
        <f>VLOOKUP(AG40,'LOOKUP-HG'!$C$3:$D$151,2,0)</f>
        <v>L2a</v>
      </c>
    </row>
    <row r="41" spans="1:34" ht="12.75">
      <c r="A41" s="2" t="s">
        <v>434</v>
      </c>
      <c r="B41" s="35" t="s">
        <v>434</v>
      </c>
      <c r="C41" s="2" t="s">
        <v>526</v>
      </c>
      <c r="D41" s="2" t="str">
        <f t="shared" si="3"/>
        <v>OK</v>
      </c>
      <c r="E41" s="35" t="str">
        <f t="shared" si="4"/>
        <v>OK</v>
      </c>
      <c r="F41" s="49" t="s">
        <v>434</v>
      </c>
      <c r="G41" s="49" t="s">
        <v>334</v>
      </c>
      <c r="H41" s="19" t="str">
        <f>VLOOKUP(Main!G56,'LOOKUP-VSO'!$C$3:$D$84,2,0)</f>
        <v>13k BstNI+HaeIII</v>
      </c>
      <c r="K41" s="27"/>
      <c r="R41" s="35" t="s">
        <v>110</v>
      </c>
      <c r="S41" s="27">
        <v>18</v>
      </c>
      <c r="T41" s="23" t="s">
        <v>314</v>
      </c>
      <c r="AG41" s="2" t="str">
        <f t="shared" si="5"/>
        <v>,,,,GGG,,,,,</v>
      </c>
      <c r="AH41" s="23" t="str">
        <f>VLOOKUP(AG41,'LOOKUP-HG'!$C$3:$D$151,2,0)</f>
        <v>L2a</v>
      </c>
    </row>
    <row r="42" spans="1:34" ht="12.75">
      <c r="A42" s="2" t="s">
        <v>435</v>
      </c>
      <c r="B42" s="35" t="s">
        <v>435</v>
      </c>
      <c r="C42" s="2" t="s">
        <v>527</v>
      </c>
      <c r="D42" s="2" t="str">
        <f t="shared" si="3"/>
        <v>OK</v>
      </c>
      <c r="E42" s="35" t="str">
        <f t="shared" si="4"/>
        <v>OK</v>
      </c>
      <c r="F42" s="49" t="s">
        <v>435</v>
      </c>
      <c r="G42" s="49" t="s">
        <v>334</v>
      </c>
      <c r="H42" s="19" t="str">
        <f>VLOOKUP(Main!G58,'LOOKUP-VSO'!$C$3:$D$84,2,0)</f>
        <v>13k BstNI+HaeIII</v>
      </c>
      <c r="K42" s="27"/>
      <c r="R42" s="35" t="s">
        <v>110</v>
      </c>
      <c r="S42" s="27">
        <v>19</v>
      </c>
      <c r="T42" s="23" t="s">
        <v>314</v>
      </c>
      <c r="AG42" s="2" t="str">
        <f t="shared" si="5"/>
        <v>,,,,GGG,,,,,</v>
      </c>
      <c r="AH42" s="23" t="str">
        <f>VLOOKUP(AG42,'LOOKUP-HG'!$C$3:$D$151,2,0)</f>
        <v>L2a</v>
      </c>
    </row>
    <row r="43" spans="1:34" ht="12.75">
      <c r="A43" s="2" t="s">
        <v>17</v>
      </c>
      <c r="B43" s="35" t="s">
        <v>17</v>
      </c>
      <c r="C43" s="2" t="s">
        <v>420</v>
      </c>
      <c r="D43" s="2" t="str">
        <f t="shared" si="3"/>
        <v>OK</v>
      </c>
      <c r="E43" s="35" t="str">
        <f t="shared" si="4"/>
        <v>OK</v>
      </c>
      <c r="F43" s="49" t="s">
        <v>17</v>
      </c>
      <c r="G43" s="49" t="s">
        <v>334</v>
      </c>
      <c r="H43" s="19" t="str">
        <f>VLOOKUP(Main!G63,'LOOKUP-VSO'!$C$3:$D$84,2,0)</f>
        <v>3592 HpaI</v>
      </c>
      <c r="K43" s="27"/>
      <c r="R43" s="35" t="s">
        <v>139</v>
      </c>
      <c r="S43" s="27">
        <v>5</v>
      </c>
      <c r="T43" s="23" t="s">
        <v>314</v>
      </c>
      <c r="AG43" s="2" t="str">
        <f t="shared" si="5"/>
        <v>,,,,GGG,,,,,</v>
      </c>
      <c r="AH43" s="23" t="str">
        <f>VLOOKUP(AG43,'LOOKUP-HG'!$C$3:$D$151,2,0)</f>
        <v>L2a</v>
      </c>
    </row>
    <row r="44" spans="1:34" ht="12.75">
      <c r="A44" s="2" t="s">
        <v>51</v>
      </c>
      <c r="B44" s="35" t="s">
        <v>51</v>
      </c>
      <c r="C44" s="2" t="s">
        <v>491</v>
      </c>
      <c r="D44" s="2" t="str">
        <f t="shared" si="3"/>
        <v>OK</v>
      </c>
      <c r="E44" s="35" t="str">
        <f t="shared" si="4"/>
        <v>OK</v>
      </c>
      <c r="F44" s="49" t="s">
        <v>51</v>
      </c>
      <c r="G44" s="49" t="s">
        <v>334</v>
      </c>
      <c r="H44" s="19" t="str">
        <f>VLOOKUP(Main!G65,'LOOKUP-VSO'!$C$3:$D$84,2,0)</f>
        <v>10086 TaqI</v>
      </c>
      <c r="K44" s="27"/>
      <c r="R44" s="35" t="s">
        <v>110</v>
      </c>
      <c r="S44" s="27">
        <v>21</v>
      </c>
      <c r="T44" s="23" t="s">
        <v>314</v>
      </c>
      <c r="AG44" s="2" t="str">
        <f t="shared" si="5"/>
        <v>,,,,GGG,,,,,</v>
      </c>
      <c r="AH44" s="23" t="str">
        <f>VLOOKUP(AG44,'LOOKUP-HG'!$C$3:$D$151,2,0)</f>
        <v>L2a</v>
      </c>
    </row>
    <row r="45" spans="1:34" ht="12.75">
      <c r="A45" s="2" t="s">
        <v>277</v>
      </c>
      <c r="B45" s="35" t="s">
        <v>277</v>
      </c>
      <c r="C45" s="2" t="s">
        <v>521</v>
      </c>
      <c r="D45" s="2" t="str">
        <f t="shared" si="3"/>
        <v>OK</v>
      </c>
      <c r="E45" s="35" t="str">
        <f t="shared" si="4"/>
        <v>OK</v>
      </c>
      <c r="F45" s="49" t="s">
        <v>277</v>
      </c>
      <c r="G45" s="49" t="s">
        <v>334</v>
      </c>
      <c r="H45" s="19" t="str">
        <f>VLOOKUP(Main!G67,'LOOKUP-VSO'!$C$3:$D$84,2,0)</f>
        <v>10086 TaqI</v>
      </c>
      <c r="K45" s="27"/>
      <c r="R45" s="35" t="s">
        <v>110</v>
      </c>
      <c r="S45" s="27">
        <v>22</v>
      </c>
      <c r="T45" s="23" t="s">
        <v>314</v>
      </c>
      <c r="AG45" s="2" t="str">
        <f t="shared" si="5"/>
        <v>,,,,GGG,,,,,</v>
      </c>
      <c r="AH45" s="23" t="str">
        <f>VLOOKUP(AG45,'LOOKUP-HG'!$C$3:$D$151,2,0)</f>
        <v>L2a</v>
      </c>
    </row>
    <row r="46" spans="1:34" ht="12.75">
      <c r="A46" s="2" t="s">
        <v>442</v>
      </c>
      <c r="B46" s="35" t="s">
        <v>442</v>
      </c>
      <c r="C46" s="2" t="s">
        <v>492</v>
      </c>
      <c r="D46" s="2" t="str">
        <f t="shared" si="3"/>
        <v>OK</v>
      </c>
      <c r="E46" s="35" t="str">
        <f t="shared" si="4"/>
        <v>OK</v>
      </c>
      <c r="F46" s="49" t="s">
        <v>442</v>
      </c>
      <c r="G46" s="49" t="s">
        <v>334</v>
      </c>
      <c r="H46" s="19" t="str">
        <f>VLOOKUP(Main!G75,'LOOKUP-VSO'!$C$3:$D$84,2,0)</f>
        <v>3592 HpaI</v>
      </c>
      <c r="K46" s="27"/>
      <c r="R46" s="35" t="s">
        <v>110</v>
      </c>
      <c r="S46" s="27">
        <v>23</v>
      </c>
      <c r="T46" s="23" t="s">
        <v>314</v>
      </c>
      <c r="AG46" s="2" t="str">
        <f t="shared" si="5"/>
        <v>,,,,GGG,,,,,</v>
      </c>
      <c r="AH46" s="23" t="str">
        <f>VLOOKUP(AG46,'LOOKUP-HG'!$C$3:$D$151,2,0)</f>
        <v>L2a</v>
      </c>
    </row>
    <row r="47" spans="1:34" ht="12.75">
      <c r="A47" s="2" t="s">
        <v>443</v>
      </c>
      <c r="B47" s="35" t="s">
        <v>443</v>
      </c>
      <c r="C47" s="2" t="s">
        <v>493</v>
      </c>
      <c r="D47" s="2" t="str">
        <f t="shared" si="3"/>
        <v>OK</v>
      </c>
      <c r="E47" s="35" t="str">
        <f t="shared" si="4"/>
        <v>OK</v>
      </c>
      <c r="F47" s="49" t="s">
        <v>443</v>
      </c>
      <c r="G47" s="49" t="s">
        <v>334</v>
      </c>
      <c r="H47" s="19" t="str">
        <f>VLOOKUP(Main!G76,'LOOKUP-VSO'!$C$3:$D$84,2,0)</f>
        <v>3592 HpaI</v>
      </c>
      <c r="K47" s="27"/>
      <c r="R47" s="35" t="s">
        <v>110</v>
      </c>
      <c r="S47" s="27">
        <v>24</v>
      </c>
      <c r="T47" s="23" t="s">
        <v>314</v>
      </c>
      <c r="AG47" s="2" t="str">
        <f t="shared" si="5"/>
        <v>,,,,GGG,,,,,</v>
      </c>
      <c r="AH47" s="23" t="str">
        <f>VLOOKUP(AG47,'LOOKUP-HG'!$C$3:$D$151,2,0)</f>
        <v>L2a</v>
      </c>
    </row>
    <row r="48" spans="1:34" ht="12.75">
      <c r="A48" s="2" t="s">
        <v>136</v>
      </c>
      <c r="B48" s="35" t="s">
        <v>136</v>
      </c>
      <c r="C48" s="2" t="s">
        <v>524</v>
      </c>
      <c r="D48" s="2" t="str">
        <f t="shared" si="3"/>
        <v>OK</v>
      </c>
      <c r="E48" s="35" t="str">
        <f t="shared" si="4"/>
        <v>OK</v>
      </c>
      <c r="F48" s="49" t="s">
        <v>136</v>
      </c>
      <c r="G48" s="49" t="s">
        <v>334</v>
      </c>
      <c r="H48" s="19" t="str">
        <f>VLOOKUP(Main!G77,'LOOKUP-VSO'!$C$3:$D$84,2,0)</f>
        <v>3592 HpaI</v>
      </c>
      <c r="K48" s="27"/>
      <c r="R48" s="35" t="s">
        <v>110</v>
      </c>
      <c r="S48" s="27">
        <v>25</v>
      </c>
      <c r="T48" s="23" t="s">
        <v>314</v>
      </c>
      <c r="AG48" s="2" t="str">
        <f t="shared" si="5"/>
        <v>,,,,GGG,,,,,</v>
      </c>
      <c r="AH48" s="23" t="str">
        <f>VLOOKUP(AG48,'LOOKUP-HG'!$C$3:$D$151,2,0)</f>
        <v>L2a</v>
      </c>
    </row>
    <row r="49" spans="1:34" ht="12.75">
      <c r="A49" s="2" t="s">
        <v>70</v>
      </c>
      <c r="B49" s="35" t="s">
        <v>70</v>
      </c>
      <c r="C49" s="2" t="s">
        <v>620</v>
      </c>
      <c r="D49" s="2" t="str">
        <f t="shared" si="3"/>
        <v>OK</v>
      </c>
      <c r="E49" s="35" t="str">
        <f t="shared" si="4"/>
        <v>OK</v>
      </c>
      <c r="F49" s="49" t="s">
        <v>70</v>
      </c>
      <c r="G49" s="49" t="s">
        <v>334</v>
      </c>
      <c r="H49" s="19" t="str">
        <f>VLOOKUP(Main!G79,'LOOKUP-VSO'!$C$3:$D$84,2,0)</f>
        <v>3592 HpaI</v>
      </c>
      <c r="K49" s="27"/>
      <c r="R49" s="35" t="s">
        <v>110</v>
      </c>
      <c r="S49" s="27">
        <v>26</v>
      </c>
      <c r="T49" s="23" t="s">
        <v>314</v>
      </c>
      <c r="AG49" s="2" t="str">
        <f t="shared" si="5"/>
        <v>,,,,GGG,,,,,</v>
      </c>
      <c r="AH49" s="23" t="str">
        <f>VLOOKUP(AG49,'LOOKUP-HG'!$C$3:$D$151,2,0)</f>
        <v>L2a</v>
      </c>
    </row>
    <row r="50" spans="1:34" ht="12.75">
      <c r="A50" s="2" t="s">
        <v>239</v>
      </c>
      <c r="B50" s="35" t="s">
        <v>239</v>
      </c>
      <c r="C50" s="2" t="s">
        <v>524</v>
      </c>
      <c r="D50" s="2" t="str">
        <f t="shared" si="3"/>
        <v>OK</v>
      </c>
      <c r="E50" s="35" t="str">
        <f t="shared" si="4"/>
        <v>OK</v>
      </c>
      <c r="F50" s="49" t="s">
        <v>239</v>
      </c>
      <c r="G50" s="49" t="s">
        <v>334</v>
      </c>
      <c r="H50" s="19" t="str">
        <f>VLOOKUP(Main!G82,'LOOKUP-VSO'!$C$3:$D$84,2,0)</f>
        <v>3592 HpaI</v>
      </c>
      <c r="K50" s="27"/>
      <c r="R50" s="35" t="s">
        <v>110</v>
      </c>
      <c r="S50" s="27">
        <v>28</v>
      </c>
      <c r="T50" s="23" t="s">
        <v>314</v>
      </c>
      <c r="AG50" s="2" t="str">
        <f t="shared" si="5"/>
        <v>,,,,GGG,,,,,</v>
      </c>
      <c r="AH50" s="23" t="str">
        <f>VLOOKUP(AG50,'LOOKUP-HG'!$C$3:$D$151,2,0)</f>
        <v>L2a</v>
      </c>
    </row>
    <row r="51" spans="1:34" ht="12.75">
      <c r="A51" s="2" t="s">
        <v>52</v>
      </c>
      <c r="B51" s="35" t="s">
        <v>52</v>
      </c>
      <c r="C51" s="2" t="s">
        <v>623</v>
      </c>
      <c r="D51" s="2" t="str">
        <f t="shared" si="3"/>
        <v>OK</v>
      </c>
      <c r="E51" s="35" t="str">
        <f t="shared" si="4"/>
        <v>OK</v>
      </c>
      <c r="F51" s="49" t="s">
        <v>52</v>
      </c>
      <c r="G51" s="49" t="s">
        <v>334</v>
      </c>
      <c r="H51" s="19" t="str">
        <f>VLOOKUP(Main!G83,'LOOKUP-VSO'!$C$3:$D$84,2,0)</f>
        <v>3592 HpaI</v>
      </c>
      <c r="K51" s="27"/>
      <c r="R51" s="35" t="s">
        <v>110</v>
      </c>
      <c r="S51" s="27">
        <v>29</v>
      </c>
      <c r="T51" s="23" t="s">
        <v>314</v>
      </c>
      <c r="AG51" s="2" t="str">
        <f t="shared" si="5"/>
        <v>,,,,GGG,,,,,</v>
      </c>
      <c r="AH51" s="23" t="str">
        <f>VLOOKUP(AG51,'LOOKUP-HG'!$C$3:$D$151,2,0)</f>
        <v>L2a</v>
      </c>
    </row>
    <row r="52" spans="1:34" ht="12.75">
      <c r="A52" s="2" t="s">
        <v>56</v>
      </c>
      <c r="B52" s="35" t="s">
        <v>56</v>
      </c>
      <c r="C52" s="2" t="s">
        <v>509</v>
      </c>
      <c r="D52" s="2" t="str">
        <f t="shared" si="3"/>
        <v>OK</v>
      </c>
      <c r="E52" s="35" t="str">
        <f t="shared" si="4"/>
        <v>OK</v>
      </c>
      <c r="F52" s="49" t="s">
        <v>56</v>
      </c>
      <c r="G52" s="49" t="s">
        <v>334</v>
      </c>
      <c r="H52" s="19" t="str">
        <f>VLOOKUP(Main!G87,'LOOKUP-VSO'!$C$3:$D$84,2,0)</f>
        <v>3592 HpaI</v>
      </c>
      <c r="K52" s="27"/>
      <c r="R52" s="35" t="s">
        <v>110</v>
      </c>
      <c r="S52" s="27">
        <v>31</v>
      </c>
      <c r="T52" s="23" t="s">
        <v>314</v>
      </c>
      <c r="AG52" s="2" t="str">
        <f t="shared" si="5"/>
        <v>,,,,GGG,,,,,</v>
      </c>
      <c r="AH52" s="23" t="str">
        <f>VLOOKUP(AG52,'LOOKUP-HG'!$C$3:$D$151,2,0)</f>
        <v>L2a</v>
      </c>
    </row>
    <row r="53" spans="1:34" ht="12.75">
      <c r="A53" s="2" t="s">
        <v>57</v>
      </c>
      <c r="B53" s="35" t="s">
        <v>57</v>
      </c>
      <c r="C53" s="2" t="s">
        <v>524</v>
      </c>
      <c r="D53" s="2" t="str">
        <f t="shared" si="3"/>
        <v>OK</v>
      </c>
      <c r="E53" s="35" t="str">
        <f t="shared" si="4"/>
        <v>OK</v>
      </c>
      <c r="F53" s="49" t="s">
        <v>57</v>
      </c>
      <c r="G53" s="49" t="s">
        <v>334</v>
      </c>
      <c r="H53" s="19" t="str">
        <f>VLOOKUP(Main!G88,'LOOKUP-VSO'!$C$3:$D$84,2,0)</f>
        <v>3592 HpaI</v>
      </c>
      <c r="K53" s="27"/>
      <c r="R53" s="35" t="s">
        <v>110</v>
      </c>
      <c r="S53" s="27">
        <v>32</v>
      </c>
      <c r="T53" s="23" t="s">
        <v>314</v>
      </c>
      <c r="AG53" s="2" t="str">
        <f t="shared" si="5"/>
        <v>,,,,GGG,,,,,</v>
      </c>
      <c r="AH53" s="23" t="str">
        <f>VLOOKUP(AG53,'LOOKUP-HG'!$C$3:$D$151,2,0)</f>
        <v>L2a</v>
      </c>
    </row>
    <row r="54" spans="1:34" ht="12.75">
      <c r="A54" s="2" t="s">
        <v>225</v>
      </c>
      <c r="B54" s="35" t="s">
        <v>225</v>
      </c>
      <c r="C54" s="2" t="s">
        <v>510</v>
      </c>
      <c r="D54" s="2" t="str">
        <f t="shared" si="3"/>
        <v>OK</v>
      </c>
      <c r="E54" s="35" t="str">
        <f t="shared" si="4"/>
        <v>OK</v>
      </c>
      <c r="F54" s="49" t="s">
        <v>225</v>
      </c>
      <c r="G54" s="49" t="s">
        <v>334</v>
      </c>
      <c r="H54" s="19" t="str">
        <f>VLOOKUP(Main!G89,'LOOKUP-VSO'!$C$3:$D$84,2,0)</f>
        <v>3592 HpaI</v>
      </c>
      <c r="K54" s="27"/>
      <c r="R54" s="35" t="s">
        <v>110</v>
      </c>
      <c r="S54" s="27">
        <v>33</v>
      </c>
      <c r="T54" s="23" t="s">
        <v>314</v>
      </c>
      <c r="AG54" s="2" t="str">
        <f t="shared" si="5"/>
        <v>,,,,GGG,,,,,</v>
      </c>
      <c r="AH54" s="23" t="str">
        <f>VLOOKUP(AG54,'LOOKUP-HG'!$C$3:$D$151,2,0)</f>
        <v>L2a</v>
      </c>
    </row>
    <row r="55" spans="1:34" ht="12.75">
      <c r="A55" s="2" t="s">
        <v>31</v>
      </c>
      <c r="B55" s="35" t="s">
        <v>31</v>
      </c>
      <c r="C55" s="2" t="s">
        <v>519</v>
      </c>
      <c r="D55" s="2" t="str">
        <f t="shared" si="3"/>
        <v>OK</v>
      </c>
      <c r="E55" s="35" t="str">
        <f t="shared" si="4"/>
        <v>OK</v>
      </c>
      <c r="F55" s="49" t="s">
        <v>31</v>
      </c>
      <c r="G55" s="49" t="s">
        <v>334</v>
      </c>
      <c r="H55" s="19" t="str">
        <f>VLOOKUP(Main!G92,'LOOKUP-VSO'!$C$3:$D$84,2,0)</f>
        <v>3592 HpaI</v>
      </c>
      <c r="K55" s="27"/>
      <c r="R55" s="35" t="s">
        <v>110</v>
      </c>
      <c r="S55" s="27">
        <v>34</v>
      </c>
      <c r="T55" s="23" t="s">
        <v>314</v>
      </c>
      <c r="AG55" s="2" t="str">
        <f t="shared" si="5"/>
        <v>,,,,GGG,,,,,</v>
      </c>
      <c r="AH55" s="23" t="str">
        <f>VLOOKUP(AG55,'LOOKUP-HG'!$C$3:$D$151,2,0)</f>
        <v>L2a</v>
      </c>
    </row>
    <row r="56" spans="1:34" ht="12.75">
      <c r="A56" s="2" t="s">
        <v>137</v>
      </c>
      <c r="B56" s="35" t="s">
        <v>137</v>
      </c>
      <c r="C56" s="2" t="s">
        <v>513</v>
      </c>
      <c r="D56" s="2" t="str">
        <f t="shared" si="3"/>
        <v>OK</v>
      </c>
      <c r="E56" s="35" t="str">
        <f t="shared" si="4"/>
        <v>OK</v>
      </c>
      <c r="F56" s="49" t="s">
        <v>137</v>
      </c>
      <c r="G56" s="49" t="s">
        <v>334</v>
      </c>
      <c r="H56" s="19" t="str">
        <f>VLOOKUP(Main!G93,'LOOKUP-VSO'!$C$3:$D$84,2,0)</f>
        <v>3592 HpaI</v>
      </c>
      <c r="K56" s="27"/>
      <c r="R56" s="35" t="s">
        <v>110</v>
      </c>
      <c r="S56" s="27">
        <v>43</v>
      </c>
      <c r="T56" s="23" t="s">
        <v>314</v>
      </c>
      <c r="AG56" s="2" t="str">
        <f t="shared" si="5"/>
        <v>,,,,GGG,,,,,</v>
      </c>
      <c r="AH56" s="23" t="str">
        <f>VLOOKUP(AG56,'LOOKUP-HG'!$C$3:$D$151,2,0)</f>
        <v>L2a</v>
      </c>
    </row>
    <row r="57" spans="1:34" ht="12.75">
      <c r="A57" s="2" t="s">
        <v>629</v>
      </c>
      <c r="B57" s="35" t="s">
        <v>629</v>
      </c>
      <c r="C57" s="2" t="s">
        <v>527</v>
      </c>
      <c r="D57" s="2" t="str">
        <f t="shared" si="3"/>
        <v>OK</v>
      </c>
      <c r="E57" s="35" t="str">
        <f t="shared" si="4"/>
        <v>OK</v>
      </c>
      <c r="F57" s="49" t="s">
        <v>629</v>
      </c>
      <c r="G57" s="49" t="s">
        <v>334</v>
      </c>
      <c r="H57" s="19" t="str">
        <f>VLOOKUP(Main!G95,'LOOKUP-VSO'!$C$3:$D$84,2,0)</f>
        <v>3592 HpaI</v>
      </c>
      <c r="K57" s="27"/>
      <c r="R57" s="35" t="s">
        <v>110</v>
      </c>
      <c r="S57" s="27">
        <v>36</v>
      </c>
      <c r="T57" s="23" t="s">
        <v>314</v>
      </c>
      <c r="AG57" s="2" t="str">
        <f t="shared" si="5"/>
        <v>,,,,GGG,,,,,</v>
      </c>
      <c r="AH57" s="23" t="str">
        <f>VLOOKUP(AG57,'LOOKUP-HG'!$C$3:$D$151,2,0)</f>
        <v>L2a</v>
      </c>
    </row>
    <row r="58" spans="1:34" ht="12.75">
      <c r="A58" s="2" t="s">
        <v>627</v>
      </c>
      <c r="B58" s="35" t="s">
        <v>627</v>
      </c>
      <c r="C58" s="2" t="s">
        <v>155</v>
      </c>
      <c r="D58" s="2" t="str">
        <f t="shared" si="3"/>
        <v>OK</v>
      </c>
      <c r="E58" s="35" t="str">
        <f t="shared" si="4"/>
        <v>OK</v>
      </c>
      <c r="F58" s="49" t="s">
        <v>627</v>
      </c>
      <c r="G58" s="49" t="s">
        <v>122</v>
      </c>
      <c r="H58" s="19" t="str">
        <f>VLOOKUP(Main!G5,'LOOKUP-VSO'!$C$3:$D$84,2,0)</f>
        <v>3592 HpaI</v>
      </c>
      <c r="R58" s="35" t="s">
        <v>74</v>
      </c>
      <c r="S58" s="27">
        <v>1</v>
      </c>
      <c r="T58" s="23" t="s">
        <v>315</v>
      </c>
      <c r="AG58" s="2" t="str">
        <f t="shared" si="5"/>
        <v>,,,,ACG,,,,,</v>
      </c>
      <c r="AH58" s="23" t="str">
        <f>VLOOKUP(AG58,'LOOKUP-HG'!$C$3:$D$151,2,0)</f>
        <v>L2c</v>
      </c>
    </row>
    <row r="59" spans="1:34" ht="12.75">
      <c r="A59" s="2" t="s">
        <v>328</v>
      </c>
      <c r="B59" s="35" t="s">
        <v>328</v>
      </c>
      <c r="C59" s="2" t="s">
        <v>148</v>
      </c>
      <c r="D59" s="2" t="str">
        <f t="shared" si="3"/>
        <v>OK</v>
      </c>
      <c r="E59" s="35" t="str">
        <f t="shared" si="4"/>
        <v>OK</v>
      </c>
      <c r="F59" s="49" t="s">
        <v>328</v>
      </c>
      <c r="G59" s="49" t="s">
        <v>122</v>
      </c>
      <c r="H59" s="19" t="str">
        <f>VLOOKUP(Main!G25,'LOOKUP-VSO'!$C$3:$D$84,2,0)</f>
        <v>13k BstNI+HaeIII</v>
      </c>
      <c r="K59" s="27"/>
      <c r="R59" s="35" t="s">
        <v>110</v>
      </c>
      <c r="S59" s="27">
        <v>7</v>
      </c>
      <c r="T59" s="23" t="s">
        <v>315</v>
      </c>
      <c r="AG59" s="2" t="str">
        <f t="shared" si="5"/>
        <v>,,,,ACG,,,,,</v>
      </c>
      <c r="AH59" s="23" t="str">
        <f>VLOOKUP(AG59,'LOOKUP-HG'!$C$3:$D$151,2,0)</f>
        <v>L2c</v>
      </c>
    </row>
    <row r="60" spans="1:34" ht="12.75">
      <c r="A60" s="2" t="s">
        <v>237</v>
      </c>
      <c r="B60" s="35" t="s">
        <v>237</v>
      </c>
      <c r="C60" s="2" t="s">
        <v>621</v>
      </c>
      <c r="D60" s="2" t="str">
        <f t="shared" si="3"/>
        <v>OK</v>
      </c>
      <c r="E60" s="35" t="str">
        <f t="shared" si="4"/>
        <v>OK</v>
      </c>
      <c r="F60" s="49" t="s">
        <v>237</v>
      </c>
      <c r="G60" s="49" t="s">
        <v>122</v>
      </c>
      <c r="H60" s="19" t="str">
        <f>VLOOKUP(Main!G80,'LOOKUP-VSO'!$C$3:$D$84,2,0)</f>
        <v>3592 HpaI</v>
      </c>
      <c r="K60" s="27"/>
      <c r="R60" s="35" t="s">
        <v>110</v>
      </c>
      <c r="S60" s="27">
        <v>27</v>
      </c>
      <c r="T60" s="23" t="s">
        <v>315</v>
      </c>
      <c r="AG60" s="2" t="str">
        <f t="shared" si="5"/>
        <v>,,,,ACG,,,,,</v>
      </c>
      <c r="AH60" s="23" t="str">
        <f>VLOOKUP(AG60,'LOOKUP-HG'!$C$3:$D$151,2,0)</f>
        <v>L2c</v>
      </c>
    </row>
    <row r="61" spans="1:34" ht="12.75">
      <c r="A61" s="2" t="s">
        <v>53</v>
      </c>
      <c r="B61" s="35" t="s">
        <v>53</v>
      </c>
      <c r="C61" s="2" t="s">
        <v>624</v>
      </c>
      <c r="D61" s="2" t="str">
        <f t="shared" si="3"/>
        <v>OK</v>
      </c>
      <c r="E61" s="35" t="str">
        <f t="shared" si="4"/>
        <v>OK</v>
      </c>
      <c r="F61" s="49" t="s">
        <v>53</v>
      </c>
      <c r="G61" s="49" t="s">
        <v>122</v>
      </c>
      <c r="H61" s="19" t="str">
        <f>VLOOKUP(Main!G84,'LOOKUP-VSO'!$C$3:$D$84,2,0)</f>
        <v>3592 HpaI</v>
      </c>
      <c r="K61" s="27"/>
      <c r="R61" s="35" t="s">
        <v>110</v>
      </c>
      <c r="S61" s="27">
        <v>30</v>
      </c>
      <c r="T61" s="23" t="s">
        <v>315</v>
      </c>
      <c r="AG61" s="2" t="str">
        <f t="shared" si="5"/>
        <v>,,,,ACG,,,,,</v>
      </c>
      <c r="AH61" s="23" t="str">
        <f>VLOOKUP(AG61,'LOOKUP-HG'!$C$3:$D$151,2,0)</f>
        <v>L2c</v>
      </c>
    </row>
    <row r="62" spans="1:34" ht="12.75">
      <c r="A62" s="2" t="s">
        <v>30</v>
      </c>
      <c r="B62" s="35" t="s">
        <v>30</v>
      </c>
      <c r="C62" s="2" t="s">
        <v>144</v>
      </c>
      <c r="D62" s="2" t="str">
        <f t="shared" si="3"/>
        <v>OK</v>
      </c>
      <c r="E62" s="35" t="str">
        <f t="shared" si="4"/>
        <v>OK</v>
      </c>
      <c r="F62" s="49" t="s">
        <v>30</v>
      </c>
      <c r="G62" s="49" t="s">
        <v>333</v>
      </c>
      <c r="H62" s="19" t="str">
        <f>VLOOKUP(Main!G4,'LOOKUP-VSO'!$C$3:$D$84,2,0)</f>
        <v>3592 HpaI</v>
      </c>
      <c r="K62" s="27"/>
      <c r="R62" s="35" t="s">
        <v>110</v>
      </c>
      <c r="S62" s="27">
        <v>1</v>
      </c>
      <c r="T62" s="23" t="s">
        <v>316</v>
      </c>
      <c r="AG62" s="2" t="str">
        <f t="shared" si="5"/>
        <v>,,,,AGA,,,,,</v>
      </c>
      <c r="AH62" s="23" t="str">
        <f>VLOOKUP(AG62,'LOOKUP-HG'!$C$3:$D$151,2,0)</f>
        <v>L2d</v>
      </c>
    </row>
    <row r="63" spans="1:34" ht="12.75">
      <c r="A63" s="2" t="s">
        <v>300</v>
      </c>
      <c r="B63" s="35" t="s">
        <v>300</v>
      </c>
      <c r="C63" s="2" t="s">
        <v>50</v>
      </c>
      <c r="D63" s="2" t="str">
        <f t="shared" si="3"/>
        <v>OK</v>
      </c>
      <c r="E63" s="35" t="str">
        <f t="shared" si="4"/>
        <v>OK</v>
      </c>
      <c r="F63" s="49" t="s">
        <v>300</v>
      </c>
      <c r="G63" s="49" t="s">
        <v>336</v>
      </c>
      <c r="H63" s="19" t="str">
        <f>VLOOKUP(Main!G17,'LOOKUP-VSO'!$C$3:$D$84,2,0)</f>
        <v>9k NsiI+TaqI</v>
      </c>
      <c r="I63" s="35" t="s">
        <v>102</v>
      </c>
      <c r="J63" s="27">
        <v>3</v>
      </c>
      <c r="K63" s="27" t="s">
        <v>310</v>
      </c>
      <c r="AA63" s="2" t="s">
        <v>105</v>
      </c>
      <c r="AB63" s="2">
        <v>3</v>
      </c>
      <c r="AC63" s="2" t="s">
        <v>303</v>
      </c>
      <c r="AG63" s="2" t="str">
        <f t="shared" si="5"/>
        <v>,C,,,,,,G,,</v>
      </c>
      <c r="AH63" s="23" t="str">
        <f>VLOOKUP(AG63,'LOOKUP-HG'!$C$3:$D$151,2,0)</f>
        <v>L3b</v>
      </c>
    </row>
    <row r="64" spans="1:34" ht="12.75">
      <c r="A64" s="2" t="s">
        <v>427</v>
      </c>
      <c r="B64" s="35" t="s">
        <v>427</v>
      </c>
      <c r="C64" s="2" t="s">
        <v>125</v>
      </c>
      <c r="D64" s="2" t="str">
        <f t="shared" si="3"/>
        <v>OK</v>
      </c>
      <c r="E64" s="35" t="str">
        <f t="shared" si="4"/>
        <v>OK</v>
      </c>
      <c r="F64" s="49" t="s">
        <v>427</v>
      </c>
      <c r="G64" s="49" t="s">
        <v>339</v>
      </c>
      <c r="H64" s="19" t="str">
        <f>VLOOKUP(Main!G40,'LOOKUP-VSO'!$C$3:$D$84,2,0)</f>
        <v>13k BstNI+HaeIII</v>
      </c>
      <c r="K64" s="27"/>
      <c r="AA64" s="2" t="s">
        <v>105</v>
      </c>
      <c r="AB64" s="2">
        <v>13</v>
      </c>
      <c r="AC64" s="2" t="s">
        <v>303</v>
      </c>
      <c r="AG64" s="2" t="str">
        <f t="shared" si="5"/>
        <v>,,,,,,,G,,</v>
      </c>
      <c r="AH64" s="23" t="str">
        <f>VLOOKUP(AG64,'LOOKUP-HG'!$C$3:$D$151,2,0)</f>
        <v>L3b</v>
      </c>
    </row>
    <row r="65" spans="1:34" ht="12.75">
      <c r="A65" s="2" t="s">
        <v>295</v>
      </c>
      <c r="B65" s="35" t="s">
        <v>295</v>
      </c>
      <c r="C65" s="2" t="s">
        <v>125</v>
      </c>
      <c r="D65" s="2" t="str">
        <f t="shared" si="3"/>
        <v>OK</v>
      </c>
      <c r="E65" s="35" t="str">
        <f t="shared" si="4"/>
        <v>OK</v>
      </c>
      <c r="F65" s="49" t="s">
        <v>295</v>
      </c>
      <c r="G65" s="49" t="s">
        <v>339</v>
      </c>
      <c r="H65" s="19" t="str">
        <f>VLOOKUP(Main!G52,'LOOKUP-VSO'!$C$3:$D$84,2,0)</f>
        <v>13k BstNI+HaeIII</v>
      </c>
      <c r="K65" s="27"/>
      <c r="U65" s="2" t="s">
        <v>98</v>
      </c>
      <c r="V65" s="2">
        <v>73</v>
      </c>
      <c r="W65" s="2" t="s">
        <v>310</v>
      </c>
      <c r="X65" s="35" t="s">
        <v>99</v>
      </c>
      <c r="Y65" s="27">
        <v>73</v>
      </c>
      <c r="Z65" s="23" t="s">
        <v>310</v>
      </c>
      <c r="AA65" s="2" t="s">
        <v>99</v>
      </c>
      <c r="AB65" s="2">
        <v>73</v>
      </c>
      <c r="AC65" s="2" t="s">
        <v>303</v>
      </c>
      <c r="AD65" s="35" t="s">
        <v>106</v>
      </c>
      <c r="AE65" s="27">
        <v>16</v>
      </c>
      <c r="AF65" s="23" t="s">
        <v>311</v>
      </c>
      <c r="AG65" s="2" t="str">
        <f t="shared" si="5"/>
        <v>,,,,,C,C,G,T,</v>
      </c>
      <c r="AH65" s="23" t="str">
        <f>VLOOKUP(AG65,'LOOKUP-HG'!$C$3:$D$151,2,0)</f>
        <v>L3b</v>
      </c>
    </row>
    <row r="66" spans="1:34" ht="12.75">
      <c r="A66" s="2" t="s">
        <v>19</v>
      </c>
      <c r="B66" s="35" t="s">
        <v>19</v>
      </c>
      <c r="C66" s="2" t="s">
        <v>489</v>
      </c>
      <c r="D66" s="2" t="str">
        <f aca="true" t="shared" si="6" ref="D66:D97">IF(A66=B66,"OK","NO!NO!NO!")</f>
        <v>OK</v>
      </c>
      <c r="E66" s="35" t="str">
        <f aca="true" t="shared" si="7" ref="E66:E97">IF(F66=B66,"OK","NONONO")</f>
        <v>OK</v>
      </c>
      <c r="F66" s="49" t="s">
        <v>19</v>
      </c>
      <c r="G66" s="49" t="s">
        <v>339</v>
      </c>
      <c r="H66" s="19" t="str">
        <f>VLOOKUP(Main!G61,'LOOKUP-VSO'!$C$3:$D$84,2,0)</f>
        <v>13k BstNI+HaeIII</v>
      </c>
      <c r="K66" s="27"/>
      <c r="AA66" s="2" t="s">
        <v>105</v>
      </c>
      <c r="AB66" s="2">
        <v>21</v>
      </c>
      <c r="AC66" s="2" t="s">
        <v>303</v>
      </c>
      <c r="AG66" s="2" t="str">
        <f aca="true" t="shared" si="8" ref="AG66:AG97">CONCATENATE(",",K66,",",N66,",",Q66,",",T66,",",W66,",",Z66,",",AC66,",",AF66,",")</f>
        <v>,,,,,,,G,,</v>
      </c>
      <c r="AH66" s="23" t="str">
        <f>VLOOKUP(AG66,'LOOKUP-HG'!$C$3:$D$151,2,0)</f>
        <v>L3b</v>
      </c>
    </row>
    <row r="67" spans="1:34" ht="12.75">
      <c r="A67" s="2" t="s">
        <v>18</v>
      </c>
      <c r="B67" s="35" t="s">
        <v>18</v>
      </c>
      <c r="C67" s="2" t="s">
        <v>125</v>
      </c>
      <c r="D67" s="2" t="str">
        <f t="shared" si="6"/>
        <v>OK</v>
      </c>
      <c r="E67" s="35" t="str">
        <f t="shared" si="7"/>
        <v>OK</v>
      </c>
      <c r="F67" s="49" t="s">
        <v>18</v>
      </c>
      <c r="G67" s="49" t="s">
        <v>339</v>
      </c>
      <c r="H67" s="19" t="str">
        <f>VLOOKUP(Main!G64,'LOOKUP-VSO'!$C$3:$D$84,2,0)</f>
        <v>10086 TaqI</v>
      </c>
      <c r="K67" s="27"/>
      <c r="AA67" s="2" t="s">
        <v>105</v>
      </c>
      <c r="AB67" s="2">
        <v>24</v>
      </c>
      <c r="AC67" s="2" t="s">
        <v>303</v>
      </c>
      <c r="AG67" s="2" t="str">
        <f t="shared" si="8"/>
        <v>,,,,,,,G,,</v>
      </c>
      <c r="AH67" s="23" t="str">
        <f>VLOOKUP(AG67,'LOOKUP-HG'!$C$3:$D$151,2,0)</f>
        <v>L3b</v>
      </c>
    </row>
    <row r="68" spans="1:34" ht="12.75">
      <c r="A68" s="2" t="s">
        <v>156</v>
      </c>
      <c r="B68" s="35" t="s">
        <v>156</v>
      </c>
      <c r="C68" s="2" t="s">
        <v>145</v>
      </c>
      <c r="D68" s="2" t="str">
        <f t="shared" si="6"/>
        <v>OK</v>
      </c>
      <c r="E68" s="35" t="str">
        <f t="shared" si="7"/>
        <v>OK</v>
      </c>
      <c r="F68" s="49" t="s">
        <v>156</v>
      </c>
      <c r="G68" s="49" t="s">
        <v>338</v>
      </c>
      <c r="H68" s="19" t="str">
        <f>VLOOKUP(Main!G22,'LOOKUP-VSO'!$C$3:$D$84,2,0)</f>
        <v>9k NsiI+TaqI</v>
      </c>
      <c r="I68" s="35" t="s">
        <v>102</v>
      </c>
      <c r="J68" s="27">
        <v>6</v>
      </c>
      <c r="K68" s="27" t="s">
        <v>310</v>
      </c>
      <c r="U68" s="2" t="s">
        <v>103</v>
      </c>
      <c r="V68" s="2">
        <v>5</v>
      </c>
      <c r="W68" s="2" t="s">
        <v>310</v>
      </c>
      <c r="X68" s="35" t="s">
        <v>104</v>
      </c>
      <c r="Y68" s="27">
        <v>5</v>
      </c>
      <c r="Z68" s="23" t="s">
        <v>310</v>
      </c>
      <c r="AA68" s="2" t="s">
        <v>105</v>
      </c>
      <c r="AB68" s="2">
        <v>6</v>
      </c>
      <c r="AC68" s="2" t="s">
        <v>302</v>
      </c>
      <c r="AD68" s="35" t="s">
        <v>106</v>
      </c>
      <c r="AE68" s="27">
        <v>5</v>
      </c>
      <c r="AF68" s="23" t="s">
        <v>310</v>
      </c>
      <c r="AG68" s="2" t="str">
        <f t="shared" si="8"/>
        <v>,C,,,,C,C,A,C,</v>
      </c>
      <c r="AH68" s="23" t="str">
        <f>VLOOKUP(AG68,'LOOKUP-HG'!$C$3:$D$151,2,0)</f>
        <v>L3d</v>
      </c>
    </row>
    <row r="69" spans="1:34" ht="12.75">
      <c r="A69" s="2" t="s">
        <v>77</v>
      </c>
      <c r="B69" s="35" t="s">
        <v>77</v>
      </c>
      <c r="C69" s="2" t="s">
        <v>146</v>
      </c>
      <c r="D69" s="2" t="str">
        <f t="shared" si="6"/>
        <v>OK</v>
      </c>
      <c r="E69" s="35" t="str">
        <f t="shared" si="7"/>
        <v>OK</v>
      </c>
      <c r="F69" s="49" t="s">
        <v>77</v>
      </c>
      <c r="G69" s="49" t="s">
        <v>336</v>
      </c>
      <c r="H69" s="19" t="str">
        <f>VLOOKUP(Main!G23,'LOOKUP-VSO'!$C$3:$D$84,2,0)</f>
        <v>13k BstNI+HaeIII</v>
      </c>
      <c r="I69" s="35" t="s">
        <v>102</v>
      </c>
      <c r="J69" s="27">
        <v>7</v>
      </c>
      <c r="K69" s="27" t="s">
        <v>310</v>
      </c>
      <c r="U69" s="2" t="s">
        <v>103</v>
      </c>
      <c r="V69" s="2">
        <v>6</v>
      </c>
      <c r="W69" s="2" t="s">
        <v>310</v>
      </c>
      <c r="X69" s="35" t="s">
        <v>104</v>
      </c>
      <c r="Y69" s="27">
        <v>6</v>
      </c>
      <c r="Z69" s="23" t="s">
        <v>310</v>
      </c>
      <c r="AA69" s="2" t="s">
        <v>105</v>
      </c>
      <c r="AB69" s="2">
        <v>7</v>
      </c>
      <c r="AC69" s="2" t="s">
        <v>302</v>
      </c>
      <c r="AD69" s="35" t="s">
        <v>106</v>
      </c>
      <c r="AE69" s="27">
        <v>6</v>
      </c>
      <c r="AF69" s="23" t="s">
        <v>310</v>
      </c>
      <c r="AG69" s="2" t="str">
        <f t="shared" si="8"/>
        <v>,C,,,,C,C,A,C,</v>
      </c>
      <c r="AH69" s="23" t="str">
        <f>VLOOKUP(AG69,'LOOKUP-HG'!$C$3:$D$151,2,0)</f>
        <v>L3d</v>
      </c>
    </row>
    <row r="70" spans="1:34" ht="12.75">
      <c r="A70" s="2" t="s">
        <v>81</v>
      </c>
      <c r="B70" s="35" t="s">
        <v>81</v>
      </c>
      <c r="C70" s="2" t="s">
        <v>429</v>
      </c>
      <c r="D70" s="2" t="str">
        <f t="shared" si="6"/>
        <v>OK</v>
      </c>
      <c r="E70" s="35" t="str">
        <f t="shared" si="7"/>
        <v>OK</v>
      </c>
      <c r="F70" s="49" t="s">
        <v>81</v>
      </c>
      <c r="G70" s="49" t="s">
        <v>338</v>
      </c>
      <c r="H70" s="19" t="str">
        <f>VLOOKUP(Main!G43,'LOOKUP-VSO'!$C$3:$D$84,2,0)</f>
        <v>13k BstNI+HaeIII</v>
      </c>
      <c r="I70" s="35" t="s">
        <v>128</v>
      </c>
      <c r="J70" s="27">
        <v>1</v>
      </c>
      <c r="K70" s="26" t="s">
        <v>310</v>
      </c>
      <c r="U70" s="2" t="s">
        <v>388</v>
      </c>
      <c r="V70" s="2">
        <v>1</v>
      </c>
      <c r="W70" s="2" t="s">
        <v>310</v>
      </c>
      <c r="X70" s="35" t="s">
        <v>388</v>
      </c>
      <c r="Y70" s="27">
        <v>1</v>
      </c>
      <c r="Z70" s="23" t="s">
        <v>310</v>
      </c>
      <c r="AA70" s="2" t="s">
        <v>388</v>
      </c>
      <c r="AB70" s="2">
        <v>1</v>
      </c>
      <c r="AC70" s="2" t="s">
        <v>302</v>
      </c>
      <c r="AD70" s="35" t="s">
        <v>296</v>
      </c>
      <c r="AE70" s="27">
        <v>1</v>
      </c>
      <c r="AF70" s="23" t="s">
        <v>310</v>
      </c>
      <c r="AG70" s="2" t="str">
        <f t="shared" si="8"/>
        <v>,C,,,,C,C,A,C,</v>
      </c>
      <c r="AH70" s="23" t="str">
        <f>VLOOKUP(AG70,'LOOKUP-HG'!$C$3:$D$151,2,0)</f>
        <v>L3d</v>
      </c>
    </row>
    <row r="71" spans="1:34" ht="12.75">
      <c r="A71" s="2" t="s">
        <v>245</v>
      </c>
      <c r="B71" s="35" t="s">
        <v>245</v>
      </c>
      <c r="C71" s="2" t="s">
        <v>520</v>
      </c>
      <c r="D71" s="2" t="str">
        <f t="shared" si="6"/>
        <v>OK</v>
      </c>
      <c r="E71" s="35" t="str">
        <f t="shared" si="7"/>
        <v>OK</v>
      </c>
      <c r="F71" s="49" t="s">
        <v>245</v>
      </c>
      <c r="G71" s="49" t="s">
        <v>338</v>
      </c>
      <c r="H71" s="19" t="str">
        <f>VLOOKUP(Main!G44,'LOOKUP-VSO'!$C$3:$D$84,2,0)</f>
        <v>13k BstNI+HaeIII</v>
      </c>
      <c r="I71" s="35" t="s">
        <v>102</v>
      </c>
      <c r="J71" s="27">
        <v>15</v>
      </c>
      <c r="K71" s="27" t="s">
        <v>310</v>
      </c>
      <c r="AA71" s="2" t="s">
        <v>105</v>
      </c>
      <c r="AB71" s="2">
        <v>15</v>
      </c>
      <c r="AC71" s="2" t="s">
        <v>302</v>
      </c>
      <c r="AD71" s="35" t="s">
        <v>106</v>
      </c>
      <c r="AE71" s="27">
        <v>13</v>
      </c>
      <c r="AF71" s="23" t="s">
        <v>310</v>
      </c>
      <c r="AG71" s="2" t="str">
        <f t="shared" si="8"/>
        <v>,C,,,,,,A,C,</v>
      </c>
      <c r="AH71" s="23" t="str">
        <f>VLOOKUP(AG71,'LOOKUP-HG'!$C$3:$D$151,2,0)</f>
        <v>L3d</v>
      </c>
    </row>
    <row r="72" spans="1:34" ht="12.75">
      <c r="A72" s="2" t="s">
        <v>15</v>
      </c>
      <c r="B72" s="35" t="s">
        <v>15</v>
      </c>
      <c r="C72" s="2" t="s">
        <v>525</v>
      </c>
      <c r="D72" s="2" t="str">
        <f t="shared" si="6"/>
        <v>OK</v>
      </c>
      <c r="E72" s="35" t="str">
        <f t="shared" si="7"/>
        <v>OK</v>
      </c>
      <c r="F72" s="49" t="s">
        <v>15</v>
      </c>
      <c r="G72" s="49" t="s">
        <v>338</v>
      </c>
      <c r="H72" s="19" t="str">
        <f>VLOOKUP(Main!G54,'LOOKUP-VSO'!$C$3:$D$84,2,0)</f>
        <v>13k BstNI+HaeIII</v>
      </c>
      <c r="I72" s="35" t="s">
        <v>102</v>
      </c>
      <c r="J72" s="27">
        <v>17</v>
      </c>
      <c r="K72" s="27" t="s">
        <v>310</v>
      </c>
      <c r="AA72" s="2" t="s">
        <v>105</v>
      </c>
      <c r="AB72" s="2">
        <v>19</v>
      </c>
      <c r="AC72" s="2" t="s">
        <v>302</v>
      </c>
      <c r="AD72" s="35" t="s">
        <v>106</v>
      </c>
      <c r="AE72" s="27">
        <v>17</v>
      </c>
      <c r="AF72" s="23" t="s">
        <v>310</v>
      </c>
      <c r="AG72" s="2" t="str">
        <f t="shared" si="8"/>
        <v>,C,,,,,,A,C,</v>
      </c>
      <c r="AH72" s="23" t="str">
        <f>VLOOKUP(AG72,'LOOKUP-HG'!$C$3:$D$151,2,0)</f>
        <v>L3d</v>
      </c>
    </row>
    <row r="73" spans="1:34" ht="12.75">
      <c r="A73" s="2" t="s">
        <v>436</v>
      </c>
      <c r="B73" s="35" t="s">
        <v>436</v>
      </c>
      <c r="C73" s="2" t="s">
        <v>145</v>
      </c>
      <c r="D73" s="2" t="str">
        <f t="shared" si="6"/>
        <v>OK</v>
      </c>
      <c r="E73" s="35" t="str">
        <f t="shared" si="7"/>
        <v>OK</v>
      </c>
      <c r="F73" s="49" t="s">
        <v>436</v>
      </c>
      <c r="G73" s="49" t="s">
        <v>338</v>
      </c>
      <c r="H73" s="19" t="str">
        <f>VLOOKUP(Main!G57,'LOOKUP-VSO'!$C$3:$D$84,2,0)</f>
        <v>13k BstNI+HaeIII</v>
      </c>
      <c r="I73" s="35" t="s">
        <v>102</v>
      </c>
      <c r="J73" s="27">
        <v>18</v>
      </c>
      <c r="K73" s="27" t="s">
        <v>310</v>
      </c>
      <c r="AA73" s="2" t="s">
        <v>105</v>
      </c>
      <c r="AB73" s="2">
        <v>20</v>
      </c>
      <c r="AC73" s="2" t="s">
        <v>302</v>
      </c>
      <c r="AD73" s="35" t="s">
        <v>106</v>
      </c>
      <c r="AE73" s="27">
        <v>18</v>
      </c>
      <c r="AF73" s="23" t="s">
        <v>310</v>
      </c>
      <c r="AG73" s="2" t="str">
        <f t="shared" si="8"/>
        <v>,C,,,,,,A,C,</v>
      </c>
      <c r="AH73" s="23" t="str">
        <f>VLOOKUP(AG73,'LOOKUP-HG'!$C$3:$D$151,2,0)</f>
        <v>L3d</v>
      </c>
    </row>
    <row r="74" spans="1:34" ht="12.75">
      <c r="A74" s="2" t="s">
        <v>227</v>
      </c>
      <c r="B74" s="35" t="s">
        <v>227</v>
      </c>
      <c r="C74" s="2" t="s">
        <v>417</v>
      </c>
      <c r="D74" s="2" t="str">
        <f t="shared" si="6"/>
        <v>OK</v>
      </c>
      <c r="E74" s="35" t="str">
        <f t="shared" si="7"/>
        <v>OK</v>
      </c>
      <c r="F74" s="49" t="s">
        <v>227</v>
      </c>
      <c r="G74" s="49" t="s">
        <v>332</v>
      </c>
      <c r="H74" s="19" t="str">
        <f>VLOOKUP(Main!G3,'LOOKUP-VSO'!$C$3:$D$84,2,0)</f>
        <v>3592 HpaI</v>
      </c>
      <c r="I74" s="35" t="s">
        <v>102</v>
      </c>
      <c r="J74" s="27">
        <v>1</v>
      </c>
      <c r="K74" s="27" t="s">
        <v>310</v>
      </c>
      <c r="U74" s="2" t="s">
        <v>120</v>
      </c>
      <c r="V74" s="2">
        <v>1</v>
      </c>
      <c r="W74" s="2" t="s">
        <v>310</v>
      </c>
      <c r="X74" s="35" t="s">
        <v>108</v>
      </c>
      <c r="Y74" s="27">
        <v>1</v>
      </c>
      <c r="Z74" s="23" t="s">
        <v>310</v>
      </c>
      <c r="AA74" s="2" t="s">
        <v>105</v>
      </c>
      <c r="AB74" s="2">
        <v>1</v>
      </c>
      <c r="AC74" s="2" t="s">
        <v>302</v>
      </c>
      <c r="AD74" s="35" t="s">
        <v>106</v>
      </c>
      <c r="AE74" s="27">
        <v>1</v>
      </c>
      <c r="AF74" s="23" t="s">
        <v>311</v>
      </c>
      <c r="AG74" s="2" t="str">
        <f t="shared" si="8"/>
        <v>,C,,,,C,C,A,T,</v>
      </c>
      <c r="AH74" s="23" t="str">
        <f>VLOOKUP(AG74,'LOOKUP-HG'!$C$3:$D$151,2,0)</f>
        <v>L3e*</v>
      </c>
    </row>
    <row r="75" spans="1:34" ht="12.75">
      <c r="A75" s="2" t="s">
        <v>118</v>
      </c>
      <c r="B75" s="35" t="s">
        <v>118</v>
      </c>
      <c r="C75" s="2" t="s">
        <v>418</v>
      </c>
      <c r="D75" s="2" t="str">
        <f t="shared" si="6"/>
        <v>OK</v>
      </c>
      <c r="E75" s="35" t="str">
        <f t="shared" si="7"/>
        <v>OK</v>
      </c>
      <c r="F75" s="49" t="s">
        <v>118</v>
      </c>
      <c r="G75" s="49" t="s">
        <v>332</v>
      </c>
      <c r="H75" s="19" t="str">
        <f>VLOOKUP(Main!G12,'LOOKUP-VSO'!$C$3:$D$84,2,0)</f>
        <v>3592 HpaI</v>
      </c>
      <c r="I75" s="35" t="s">
        <v>102</v>
      </c>
      <c r="J75" s="27">
        <v>2</v>
      </c>
      <c r="K75" s="27" t="s">
        <v>310</v>
      </c>
      <c r="U75" s="2" t="s">
        <v>103</v>
      </c>
      <c r="V75" s="2">
        <v>2</v>
      </c>
      <c r="W75" s="2" t="s">
        <v>310</v>
      </c>
      <c r="X75" s="35" t="s">
        <v>104</v>
      </c>
      <c r="Y75" s="27">
        <v>2</v>
      </c>
      <c r="Z75" s="23" t="s">
        <v>310</v>
      </c>
      <c r="AA75" s="2" t="s">
        <v>105</v>
      </c>
      <c r="AB75" s="2">
        <v>2</v>
      </c>
      <c r="AC75" s="2" t="s">
        <v>302</v>
      </c>
      <c r="AD75" s="35" t="s">
        <v>106</v>
      </c>
      <c r="AE75" s="27">
        <v>2</v>
      </c>
      <c r="AF75" s="23" t="s">
        <v>311</v>
      </c>
      <c r="AG75" s="2" t="str">
        <f t="shared" si="8"/>
        <v>,C,,,,C,C,A,T,</v>
      </c>
      <c r="AH75" s="23" t="str">
        <f>VLOOKUP(AG75,'LOOKUP-HG'!$C$3:$D$151,2,0)</f>
        <v>L3e*</v>
      </c>
    </row>
    <row r="76" spans="1:34" ht="12.75">
      <c r="A76" s="2" t="s">
        <v>241</v>
      </c>
      <c r="B76" s="35" t="s">
        <v>241</v>
      </c>
      <c r="C76" s="2" t="s">
        <v>421</v>
      </c>
      <c r="D76" s="2" t="str">
        <f t="shared" si="6"/>
        <v>OK</v>
      </c>
      <c r="E76" s="35" t="str">
        <f t="shared" si="7"/>
        <v>OK</v>
      </c>
      <c r="F76" s="49" t="s">
        <v>241</v>
      </c>
      <c r="G76" s="49" t="s">
        <v>337</v>
      </c>
      <c r="H76" s="19" t="str">
        <f>VLOOKUP(Main!G18,'LOOKUP-VSO'!$C$3:$D$84,2,0)</f>
        <v>9k NsiI+TaqI</v>
      </c>
      <c r="I76" s="35" t="s">
        <v>102</v>
      </c>
      <c r="J76" s="27">
        <v>4</v>
      </c>
      <c r="K76" s="27" t="s">
        <v>310</v>
      </c>
      <c r="U76" s="2" t="s">
        <v>103</v>
      </c>
      <c r="V76" s="2">
        <v>3</v>
      </c>
      <c r="W76" s="2" t="s">
        <v>310</v>
      </c>
      <c r="X76" s="35" t="s">
        <v>104</v>
      </c>
      <c r="Y76" s="27">
        <v>3</v>
      </c>
      <c r="Z76" s="23" t="s">
        <v>310</v>
      </c>
      <c r="AA76" s="2" t="s">
        <v>105</v>
      </c>
      <c r="AB76" s="2">
        <v>4</v>
      </c>
      <c r="AC76" s="2" t="s">
        <v>302</v>
      </c>
      <c r="AD76" s="35" t="s">
        <v>106</v>
      </c>
      <c r="AE76" s="27">
        <v>3</v>
      </c>
      <c r="AF76" s="23" t="s">
        <v>311</v>
      </c>
      <c r="AG76" s="2" t="str">
        <f t="shared" si="8"/>
        <v>,C,,,,C,C,A,T,</v>
      </c>
      <c r="AH76" s="23" t="str">
        <f>VLOOKUP(AG76,'LOOKUP-HG'!$C$3:$D$151,2,0)</f>
        <v>L3e*</v>
      </c>
    </row>
    <row r="77" spans="1:34" ht="12.75">
      <c r="A77" s="2" t="s">
        <v>140</v>
      </c>
      <c r="B77" s="35" t="s">
        <v>140</v>
      </c>
      <c r="C77" s="2" t="s">
        <v>194</v>
      </c>
      <c r="D77" s="2" t="str">
        <f t="shared" si="6"/>
        <v>OK</v>
      </c>
      <c r="E77" s="35" t="str">
        <f t="shared" si="7"/>
        <v>OK</v>
      </c>
      <c r="F77" s="49" t="s">
        <v>140</v>
      </c>
      <c r="G77" s="49" t="s">
        <v>332</v>
      </c>
      <c r="H77" s="19" t="str">
        <f>VLOOKUP(Main!G20,'LOOKUP-VSO'!$C$3:$D$84,2,0)</f>
        <v>3592 HpaI</v>
      </c>
      <c r="I77" s="35" t="s">
        <v>102</v>
      </c>
      <c r="J77" s="27">
        <v>5</v>
      </c>
      <c r="K77" s="27" t="s">
        <v>310</v>
      </c>
      <c r="U77" s="2" t="s">
        <v>103</v>
      </c>
      <c r="V77" s="2">
        <v>4</v>
      </c>
      <c r="W77" s="2" t="s">
        <v>310</v>
      </c>
      <c r="X77" s="35" t="s">
        <v>104</v>
      </c>
      <c r="Y77" s="27">
        <v>4</v>
      </c>
      <c r="Z77" s="23" t="s">
        <v>310</v>
      </c>
      <c r="AA77" s="2" t="s">
        <v>105</v>
      </c>
      <c r="AB77" s="2">
        <v>5</v>
      </c>
      <c r="AC77" s="2" t="s">
        <v>302</v>
      </c>
      <c r="AD77" s="35" t="s">
        <v>106</v>
      </c>
      <c r="AE77" s="27">
        <v>4</v>
      </c>
      <c r="AF77" s="23" t="s">
        <v>311</v>
      </c>
      <c r="AG77" s="2" t="str">
        <f t="shared" si="8"/>
        <v>,C,,,,C,C,A,T,</v>
      </c>
      <c r="AH77" s="23" t="str">
        <f>VLOOKUP(AG77,'LOOKUP-HG'!$C$3:$D$151,2,0)</f>
        <v>L3e*</v>
      </c>
    </row>
    <row r="78" spans="1:34" ht="12.75">
      <c r="A78" s="2" t="s">
        <v>279</v>
      </c>
      <c r="B78" s="35" t="s">
        <v>279</v>
      </c>
      <c r="C78" s="2" t="s">
        <v>150</v>
      </c>
      <c r="D78" s="2" t="str">
        <f t="shared" si="6"/>
        <v>OK</v>
      </c>
      <c r="E78" s="35" t="str">
        <f t="shared" si="7"/>
        <v>OK</v>
      </c>
      <c r="F78" s="49" t="s">
        <v>279</v>
      </c>
      <c r="G78" s="49" t="s">
        <v>332</v>
      </c>
      <c r="H78" s="19" t="str">
        <f>VLOOKUP(Main!G27,'LOOKUP-VSO'!$C$3:$D$84,2,0)</f>
        <v>13k BstNI+HaeIII</v>
      </c>
      <c r="I78" s="35" t="s">
        <v>102</v>
      </c>
      <c r="J78" s="27">
        <v>8</v>
      </c>
      <c r="K78" s="27" t="s">
        <v>310</v>
      </c>
      <c r="U78" s="2" t="s">
        <v>103</v>
      </c>
      <c r="V78" s="2">
        <v>7</v>
      </c>
      <c r="W78" s="2" t="s">
        <v>310</v>
      </c>
      <c r="X78" s="35" t="s">
        <v>104</v>
      </c>
      <c r="Y78" s="27">
        <v>7</v>
      </c>
      <c r="Z78" s="23" t="s">
        <v>310</v>
      </c>
      <c r="AA78" s="2" t="s">
        <v>105</v>
      </c>
      <c r="AB78" s="2">
        <v>8</v>
      </c>
      <c r="AC78" s="2" t="s">
        <v>302</v>
      </c>
      <c r="AD78" s="35" t="s">
        <v>106</v>
      </c>
      <c r="AE78" s="27">
        <v>7</v>
      </c>
      <c r="AF78" s="23" t="s">
        <v>311</v>
      </c>
      <c r="AG78" s="2" t="str">
        <f t="shared" si="8"/>
        <v>,C,,,,C,C,A,T,</v>
      </c>
      <c r="AH78" s="23" t="str">
        <f>VLOOKUP(AG78,'LOOKUP-HG'!$C$3:$D$151,2,0)</f>
        <v>L3e*</v>
      </c>
    </row>
    <row r="79" spans="1:34" ht="12.75">
      <c r="A79" s="2" t="s">
        <v>281</v>
      </c>
      <c r="B79" s="35" t="s">
        <v>281</v>
      </c>
      <c r="C79" s="2" t="s">
        <v>152</v>
      </c>
      <c r="D79" s="2" t="str">
        <f t="shared" si="6"/>
        <v>OK</v>
      </c>
      <c r="E79" s="35" t="str">
        <f t="shared" si="7"/>
        <v>OK</v>
      </c>
      <c r="F79" s="49" t="s">
        <v>281</v>
      </c>
      <c r="G79" s="49" t="s">
        <v>332</v>
      </c>
      <c r="H79" s="19" t="str">
        <f>VLOOKUP(Main!G29,'LOOKUP-VSO'!$C$3:$D$84,2,0)</f>
        <v>13k BstNI+HaeIII</v>
      </c>
      <c r="I79" s="35" t="s">
        <v>102</v>
      </c>
      <c r="J79" s="27">
        <v>9</v>
      </c>
      <c r="K79" s="27" t="s">
        <v>310</v>
      </c>
      <c r="U79" s="2" t="s">
        <v>103</v>
      </c>
      <c r="V79" s="2">
        <v>8</v>
      </c>
      <c r="W79" s="2" t="s">
        <v>310</v>
      </c>
      <c r="X79" s="35" t="s">
        <v>104</v>
      </c>
      <c r="Y79" s="27">
        <v>8</v>
      </c>
      <c r="Z79" s="23" t="s">
        <v>310</v>
      </c>
      <c r="AA79" s="2" t="s">
        <v>105</v>
      </c>
      <c r="AB79" s="2">
        <v>9</v>
      </c>
      <c r="AC79" s="2" t="s">
        <v>302</v>
      </c>
      <c r="AD79" s="35" t="s">
        <v>106</v>
      </c>
      <c r="AE79" s="27">
        <v>8</v>
      </c>
      <c r="AF79" s="23" t="s">
        <v>311</v>
      </c>
      <c r="AG79" s="2" t="str">
        <f t="shared" si="8"/>
        <v>,C,,,,C,C,A,T,</v>
      </c>
      <c r="AH79" s="23" t="str">
        <f>VLOOKUP(AG79,'LOOKUP-HG'!$C$3:$D$151,2,0)</f>
        <v>L3e*</v>
      </c>
    </row>
    <row r="80" spans="1:34" ht="12.75">
      <c r="A80" s="2" t="s">
        <v>78</v>
      </c>
      <c r="B80" s="35" t="s">
        <v>78</v>
      </c>
      <c r="C80" s="2" t="s">
        <v>232</v>
      </c>
      <c r="D80" s="2" t="str">
        <f t="shared" si="6"/>
        <v>OK</v>
      </c>
      <c r="E80" s="35" t="str">
        <f t="shared" si="7"/>
        <v>OK</v>
      </c>
      <c r="F80" s="49" t="s">
        <v>78</v>
      </c>
      <c r="G80" s="49" t="s">
        <v>332</v>
      </c>
      <c r="H80" s="19" t="str">
        <f>VLOOKUP(Main!G32,'LOOKUP-VSO'!$C$3:$D$84,2,0)</f>
        <v>13k BstNI+HaeIII</v>
      </c>
      <c r="I80" s="35" t="s">
        <v>102</v>
      </c>
      <c r="J80" s="27">
        <v>10</v>
      </c>
      <c r="K80" s="27" t="s">
        <v>310</v>
      </c>
      <c r="U80" s="2" t="s">
        <v>103</v>
      </c>
      <c r="V80" s="2">
        <v>9</v>
      </c>
      <c r="W80" s="2" t="s">
        <v>310</v>
      </c>
      <c r="X80" s="35" t="s">
        <v>104</v>
      </c>
      <c r="Y80" s="27">
        <v>9</v>
      </c>
      <c r="Z80" s="23" t="s">
        <v>310</v>
      </c>
      <c r="AA80" s="2" t="s">
        <v>105</v>
      </c>
      <c r="AB80" s="2">
        <v>10</v>
      </c>
      <c r="AC80" s="2" t="s">
        <v>302</v>
      </c>
      <c r="AD80" s="35" t="s">
        <v>106</v>
      </c>
      <c r="AE80" s="27">
        <v>9</v>
      </c>
      <c r="AF80" s="23" t="s">
        <v>311</v>
      </c>
      <c r="AG80" s="2" t="str">
        <f t="shared" si="8"/>
        <v>,C,,,,C,C,A,T,</v>
      </c>
      <c r="AH80" s="23" t="str">
        <f>VLOOKUP(AG80,'LOOKUP-HG'!$C$3:$D$151,2,0)</f>
        <v>L3e*</v>
      </c>
    </row>
    <row r="81" spans="1:34" ht="12.75">
      <c r="A81" s="2" t="s">
        <v>243</v>
      </c>
      <c r="B81" s="35" t="s">
        <v>243</v>
      </c>
      <c r="C81" s="2" t="s">
        <v>236</v>
      </c>
      <c r="D81" s="2" t="str">
        <f t="shared" si="6"/>
        <v>OK</v>
      </c>
      <c r="E81" s="35" t="str">
        <f t="shared" si="7"/>
        <v>OK</v>
      </c>
      <c r="F81" s="49" t="s">
        <v>243</v>
      </c>
      <c r="G81" s="49" t="s">
        <v>332</v>
      </c>
      <c r="H81" s="19" t="str">
        <f>VLOOKUP(Main!G36,'LOOKUP-VSO'!$C$3:$D$84,2,0)</f>
        <v>13k BstNI+HaeIII</v>
      </c>
      <c r="I81" s="35" t="s">
        <v>102</v>
      </c>
      <c r="J81" s="27">
        <v>11</v>
      </c>
      <c r="K81" s="27" t="s">
        <v>310</v>
      </c>
      <c r="U81" s="2" t="s">
        <v>103</v>
      </c>
      <c r="V81" s="2">
        <v>10</v>
      </c>
      <c r="W81" s="2" t="s">
        <v>310</v>
      </c>
      <c r="X81" s="35" t="s">
        <v>104</v>
      </c>
      <c r="Y81" s="27">
        <v>10</v>
      </c>
      <c r="Z81" s="23" t="s">
        <v>310</v>
      </c>
      <c r="AA81" s="2" t="s">
        <v>105</v>
      </c>
      <c r="AB81" s="2">
        <v>11</v>
      </c>
      <c r="AC81" s="2" t="s">
        <v>302</v>
      </c>
      <c r="AD81" s="35" t="s">
        <v>106</v>
      </c>
      <c r="AE81" s="27">
        <v>10</v>
      </c>
      <c r="AF81" s="23" t="s">
        <v>311</v>
      </c>
      <c r="AG81" s="2" t="str">
        <f t="shared" si="8"/>
        <v>,C,,,,C,C,A,T,</v>
      </c>
      <c r="AH81" s="23" t="str">
        <f>VLOOKUP(AG81,'LOOKUP-HG'!$C$3:$D$151,2,0)</f>
        <v>L3e*</v>
      </c>
    </row>
    <row r="82" spans="1:34" ht="12.75">
      <c r="A82" s="2" t="s">
        <v>224</v>
      </c>
      <c r="B82" s="35" t="s">
        <v>224</v>
      </c>
      <c r="C82" s="2" t="s">
        <v>124</v>
      </c>
      <c r="D82" s="2" t="str">
        <f t="shared" si="6"/>
        <v>OK</v>
      </c>
      <c r="E82" s="35" t="str">
        <f t="shared" si="7"/>
        <v>OK</v>
      </c>
      <c r="F82" s="49" t="s">
        <v>224</v>
      </c>
      <c r="G82" s="49" t="s">
        <v>332</v>
      </c>
      <c r="H82" s="19" t="str">
        <f>VLOOKUP(Main!G38,'LOOKUP-VSO'!$C$3:$D$84,2,0)</f>
        <v>13k BstNI+HaeIII</v>
      </c>
      <c r="I82" s="35" t="s">
        <v>102</v>
      </c>
      <c r="J82" s="27">
        <v>13</v>
      </c>
      <c r="K82" s="27" t="s">
        <v>310</v>
      </c>
      <c r="U82" s="2" t="s">
        <v>103</v>
      </c>
      <c r="V82" s="2">
        <v>11</v>
      </c>
      <c r="W82" s="2" t="s">
        <v>310</v>
      </c>
      <c r="X82" s="35" t="s">
        <v>104</v>
      </c>
      <c r="Y82" s="27">
        <v>11</v>
      </c>
      <c r="Z82" s="23" t="s">
        <v>310</v>
      </c>
      <c r="AA82" s="2" t="s">
        <v>105</v>
      </c>
      <c r="AB82" s="2">
        <v>12</v>
      </c>
      <c r="AC82" s="2" t="s">
        <v>302</v>
      </c>
      <c r="AD82" s="35" t="s">
        <v>106</v>
      </c>
      <c r="AE82" s="27">
        <v>11</v>
      </c>
      <c r="AF82" s="23" t="s">
        <v>311</v>
      </c>
      <c r="AG82" s="2" t="str">
        <f t="shared" si="8"/>
        <v>,C,,,,C,C,A,T,</v>
      </c>
      <c r="AH82" s="23" t="str">
        <f>VLOOKUP(AG82,'LOOKUP-HG'!$C$3:$D$151,2,0)</f>
        <v>L3e*</v>
      </c>
    </row>
    <row r="83" spans="1:34" ht="12.75">
      <c r="A83" s="2" t="s">
        <v>428</v>
      </c>
      <c r="B83" s="35" t="s">
        <v>428</v>
      </c>
      <c r="C83" s="2" t="s">
        <v>126</v>
      </c>
      <c r="D83" s="2" t="str">
        <f t="shared" si="6"/>
        <v>OK</v>
      </c>
      <c r="E83" s="35" t="str">
        <f t="shared" si="7"/>
        <v>OK</v>
      </c>
      <c r="F83" s="49" t="s">
        <v>428</v>
      </c>
      <c r="G83" s="49" t="s">
        <v>332</v>
      </c>
      <c r="H83" s="19" t="str">
        <f>VLOOKUP(Main!G41,'LOOKUP-VSO'!$C$3:$D$84,2,0)</f>
        <v>13k BstNI+HaeIII</v>
      </c>
      <c r="I83" s="35" t="s">
        <v>102</v>
      </c>
      <c r="J83" s="27">
        <v>14</v>
      </c>
      <c r="K83" s="27" t="s">
        <v>310</v>
      </c>
      <c r="U83" s="2" t="s">
        <v>103</v>
      </c>
      <c r="V83" s="2">
        <v>12</v>
      </c>
      <c r="W83" s="2" t="s">
        <v>310</v>
      </c>
      <c r="X83" s="35" t="s">
        <v>104</v>
      </c>
      <c r="Y83" s="27">
        <v>12</v>
      </c>
      <c r="Z83" s="23" t="s">
        <v>310</v>
      </c>
      <c r="AA83" s="2" t="s">
        <v>105</v>
      </c>
      <c r="AB83" s="2">
        <v>14</v>
      </c>
      <c r="AC83" s="2" t="s">
        <v>302</v>
      </c>
      <c r="AD83" s="35" t="s">
        <v>106</v>
      </c>
      <c r="AE83" s="27">
        <v>12</v>
      </c>
      <c r="AF83" s="23" t="s">
        <v>311</v>
      </c>
      <c r="AG83" s="2" t="str">
        <f t="shared" si="8"/>
        <v>,C,,,,C,C,A,T,</v>
      </c>
      <c r="AH83" s="23" t="str">
        <f>VLOOKUP(AG83,'LOOKUP-HG'!$C$3:$D$151,2,0)</f>
        <v>L3e*</v>
      </c>
    </row>
    <row r="84" spans="1:34" ht="12.75">
      <c r="A84" s="2" t="s">
        <v>33</v>
      </c>
      <c r="B84" s="35" t="s">
        <v>33</v>
      </c>
      <c r="C84" s="2" t="s">
        <v>522</v>
      </c>
      <c r="D84" s="2" t="str">
        <f t="shared" si="6"/>
        <v>OK</v>
      </c>
      <c r="E84" s="35" t="str">
        <f t="shared" si="7"/>
        <v>OK</v>
      </c>
      <c r="F84" s="49" t="s">
        <v>33</v>
      </c>
      <c r="G84" s="49" t="s">
        <v>336</v>
      </c>
      <c r="H84" s="19" t="str">
        <f>VLOOKUP(Main!G46,'LOOKUP-VSO'!$C$3:$D$84,2,0)</f>
        <v>13k BstNI+HaeIII</v>
      </c>
      <c r="I84" s="35" t="s">
        <v>102</v>
      </c>
      <c r="J84" s="27">
        <v>16</v>
      </c>
      <c r="K84" s="27" t="s">
        <v>310</v>
      </c>
      <c r="U84" s="2" t="s">
        <v>120</v>
      </c>
      <c r="V84" s="2">
        <v>2</v>
      </c>
      <c r="W84" s="2" t="s">
        <v>310</v>
      </c>
      <c r="X84" s="35" t="s">
        <v>108</v>
      </c>
      <c r="Y84" s="27">
        <v>2</v>
      </c>
      <c r="Z84" s="23" t="s">
        <v>310</v>
      </c>
      <c r="AA84" s="2" t="s">
        <v>105</v>
      </c>
      <c r="AB84" s="2">
        <v>16</v>
      </c>
      <c r="AC84" s="2" t="s">
        <v>302</v>
      </c>
      <c r="AD84" s="35" t="s">
        <v>106</v>
      </c>
      <c r="AE84" s="27">
        <v>14</v>
      </c>
      <c r="AF84" s="23" t="s">
        <v>311</v>
      </c>
      <c r="AG84" s="2" t="str">
        <f t="shared" si="8"/>
        <v>,C,,,,C,C,A,T,</v>
      </c>
      <c r="AH84" s="23" t="str">
        <f>VLOOKUP(AG84,'LOOKUP-HG'!$C$3:$D$151,2,0)</f>
        <v>L3e*</v>
      </c>
    </row>
    <row r="85" spans="1:34" ht="12.75">
      <c r="A85" s="2" t="s">
        <v>157</v>
      </c>
      <c r="B85" s="35" t="s">
        <v>157</v>
      </c>
      <c r="C85" s="2" t="s">
        <v>523</v>
      </c>
      <c r="D85" s="2" t="str">
        <f t="shared" si="6"/>
        <v>OK</v>
      </c>
      <c r="E85" s="35" t="str">
        <f t="shared" si="7"/>
        <v>OK</v>
      </c>
      <c r="F85" s="49" t="s">
        <v>157</v>
      </c>
      <c r="G85" s="49" t="s">
        <v>332</v>
      </c>
      <c r="H85" s="19" t="str">
        <f>VLOOKUP(Main!G49,'LOOKUP-VSO'!$C$3:$D$84,2,0)</f>
        <v>13k BstNI+HaeIII</v>
      </c>
      <c r="I85" s="35" t="s">
        <v>400</v>
      </c>
      <c r="J85" s="27">
        <v>2</v>
      </c>
      <c r="K85" s="27" t="s">
        <v>310</v>
      </c>
      <c r="U85" s="2" t="s">
        <v>103</v>
      </c>
      <c r="V85" s="2">
        <v>14</v>
      </c>
      <c r="W85" s="2" t="s">
        <v>310</v>
      </c>
      <c r="X85" s="35" t="s">
        <v>104</v>
      </c>
      <c r="Y85" s="27">
        <v>14</v>
      </c>
      <c r="Z85" s="23" t="s">
        <v>310</v>
      </c>
      <c r="AA85" s="2" t="s">
        <v>105</v>
      </c>
      <c r="AB85" s="2">
        <v>17</v>
      </c>
      <c r="AC85" s="2" t="s">
        <v>302</v>
      </c>
      <c r="AD85" s="35" t="s">
        <v>106</v>
      </c>
      <c r="AE85" s="27">
        <v>15</v>
      </c>
      <c r="AF85" s="23" t="s">
        <v>311</v>
      </c>
      <c r="AG85" s="2" t="str">
        <f t="shared" si="8"/>
        <v>,C,,,,C,C,A,T,</v>
      </c>
      <c r="AH85" s="23" t="str">
        <f>VLOOKUP(AG85,'LOOKUP-HG'!$C$3:$D$151,2,0)</f>
        <v>L3e*</v>
      </c>
    </row>
    <row r="86" spans="1:34" ht="12.75">
      <c r="A86" s="2" t="s">
        <v>69</v>
      </c>
      <c r="B86" s="35" t="s">
        <v>69</v>
      </c>
      <c r="C86" s="2" t="s">
        <v>124</v>
      </c>
      <c r="D86" s="2" t="str">
        <f t="shared" si="6"/>
        <v>OK</v>
      </c>
      <c r="E86" s="35" t="str">
        <f t="shared" si="7"/>
        <v>OK</v>
      </c>
      <c r="F86" s="49" t="s">
        <v>69</v>
      </c>
      <c r="G86" s="49" t="s">
        <v>332</v>
      </c>
      <c r="H86" s="19" t="str">
        <f>VLOOKUP(Main!G69,'LOOKUP-VSO'!$C$3:$D$84,2,0)</f>
        <v>3592 HpaI</v>
      </c>
      <c r="I86" s="35" t="s">
        <v>102</v>
      </c>
      <c r="J86" s="27">
        <v>22</v>
      </c>
      <c r="K86" s="27" t="s">
        <v>310</v>
      </c>
      <c r="U86" s="2" t="s">
        <v>103</v>
      </c>
      <c r="V86" s="2">
        <v>18</v>
      </c>
      <c r="W86" s="2" t="s">
        <v>310</v>
      </c>
      <c r="X86" s="35" t="s">
        <v>104</v>
      </c>
      <c r="Y86" s="27">
        <v>18</v>
      </c>
      <c r="Z86" s="23" t="s">
        <v>310</v>
      </c>
      <c r="AA86" s="2" t="s">
        <v>105</v>
      </c>
      <c r="AB86" s="2">
        <v>25</v>
      </c>
      <c r="AC86" s="2" t="s">
        <v>302</v>
      </c>
      <c r="AD86" s="35" t="s">
        <v>296</v>
      </c>
      <c r="AE86" s="27">
        <v>3</v>
      </c>
      <c r="AF86" s="23" t="s">
        <v>311</v>
      </c>
      <c r="AG86" s="2" t="str">
        <f t="shared" si="8"/>
        <v>,C,,,,C,C,A,T,</v>
      </c>
      <c r="AH86" s="23" t="str">
        <f>VLOOKUP(AG86,'LOOKUP-HG'!$C$3:$D$151,2,0)</f>
        <v>L3e*</v>
      </c>
    </row>
    <row r="87" spans="1:34" ht="12.75">
      <c r="A87" s="2" t="s">
        <v>437</v>
      </c>
      <c r="B87" s="35" t="s">
        <v>437</v>
      </c>
      <c r="C87" s="2" t="s">
        <v>423</v>
      </c>
      <c r="D87" s="2" t="str">
        <f t="shared" si="6"/>
        <v>OK</v>
      </c>
      <c r="E87" s="35" t="str">
        <f t="shared" si="7"/>
        <v>OK</v>
      </c>
      <c r="F87" s="49" t="s">
        <v>437</v>
      </c>
      <c r="G87" s="49" t="s">
        <v>336</v>
      </c>
      <c r="H87" s="19" t="str">
        <f>VLOOKUP(Main!G70,'LOOKUP-VSO'!$C$3:$D$84,2,0)</f>
        <v>8616 MboI</v>
      </c>
      <c r="I87" s="35" t="s">
        <v>102</v>
      </c>
      <c r="J87" s="27">
        <v>23</v>
      </c>
      <c r="K87" s="27" t="s">
        <v>310</v>
      </c>
      <c r="U87" s="2" t="s">
        <v>103</v>
      </c>
      <c r="V87" s="2">
        <v>19</v>
      </c>
      <c r="W87" s="2" t="s">
        <v>310</v>
      </c>
      <c r="X87" s="35" t="s">
        <v>104</v>
      </c>
      <c r="Y87" s="27">
        <v>19</v>
      </c>
      <c r="Z87" s="23" t="s">
        <v>310</v>
      </c>
      <c r="AA87" s="2" t="s">
        <v>105</v>
      </c>
      <c r="AB87" s="2">
        <v>26</v>
      </c>
      <c r="AC87" s="2" t="s">
        <v>302</v>
      </c>
      <c r="AD87" s="35" t="s">
        <v>106</v>
      </c>
      <c r="AE87" s="27">
        <v>22</v>
      </c>
      <c r="AF87" s="23" t="s">
        <v>311</v>
      </c>
      <c r="AG87" s="2" t="str">
        <f t="shared" si="8"/>
        <v>,C,,,,C,C,A,T,</v>
      </c>
      <c r="AH87" s="23" t="str">
        <f>VLOOKUP(AG87,'LOOKUP-HG'!$C$3:$D$151,2,0)</f>
        <v>L3e*</v>
      </c>
    </row>
    <row r="88" spans="1:34" ht="12.75">
      <c r="A88" s="2" t="s">
        <v>135</v>
      </c>
      <c r="B88" s="35" t="s">
        <v>135</v>
      </c>
      <c r="C88" s="2" t="s">
        <v>424</v>
      </c>
      <c r="D88" s="2" t="str">
        <f t="shared" si="6"/>
        <v>OK</v>
      </c>
      <c r="E88" s="35" t="str">
        <f t="shared" si="7"/>
        <v>OK</v>
      </c>
      <c r="F88" s="49" t="s">
        <v>135</v>
      </c>
      <c r="G88" s="49" t="s">
        <v>332</v>
      </c>
      <c r="H88" s="19" t="str">
        <f>VLOOKUP(Main!G71,'LOOKUP-VSO'!$C$3:$D$84,2,0)</f>
        <v>8616 MboI</v>
      </c>
      <c r="I88" s="35" t="s">
        <v>102</v>
      </c>
      <c r="J88" s="27">
        <v>24</v>
      </c>
      <c r="K88" s="27" t="s">
        <v>310</v>
      </c>
      <c r="U88" s="2" t="s">
        <v>103</v>
      </c>
      <c r="V88" s="2">
        <v>20</v>
      </c>
      <c r="W88" s="2" t="s">
        <v>310</v>
      </c>
      <c r="X88" s="35" t="s">
        <v>104</v>
      </c>
      <c r="Y88" s="27">
        <v>20</v>
      </c>
      <c r="Z88" s="23" t="s">
        <v>310</v>
      </c>
      <c r="AA88" s="2" t="s">
        <v>105</v>
      </c>
      <c r="AB88" s="2">
        <v>27</v>
      </c>
      <c r="AC88" s="2" t="s">
        <v>302</v>
      </c>
      <c r="AD88" s="35" t="s">
        <v>106</v>
      </c>
      <c r="AE88" s="27">
        <v>23</v>
      </c>
      <c r="AF88" s="23" t="s">
        <v>311</v>
      </c>
      <c r="AG88" s="2" t="str">
        <f t="shared" si="8"/>
        <v>,C,,,,C,C,A,T,</v>
      </c>
      <c r="AH88" s="23" t="str">
        <f>VLOOKUP(AG88,'LOOKUP-HG'!$C$3:$D$151,2,0)</f>
        <v>L3e*</v>
      </c>
    </row>
    <row r="89" spans="1:34" ht="12.75">
      <c r="A89" s="2" t="s">
        <v>441</v>
      </c>
      <c r="B89" s="35" t="s">
        <v>441</v>
      </c>
      <c r="C89" s="2" t="s">
        <v>619</v>
      </c>
      <c r="D89" s="2" t="str">
        <f t="shared" si="6"/>
        <v>OK</v>
      </c>
      <c r="E89" s="35" t="str">
        <f t="shared" si="7"/>
        <v>OK</v>
      </c>
      <c r="F89" s="49" t="s">
        <v>441</v>
      </c>
      <c r="G89" s="49" t="s">
        <v>336</v>
      </c>
      <c r="H89" s="19" t="str">
        <f>VLOOKUP(Main!G74,'LOOKUP-VSO'!$C$3:$D$84,2,0)</f>
        <v>3592 HpaI</v>
      </c>
      <c r="I89" s="35" t="s">
        <v>102</v>
      </c>
      <c r="J89" s="27">
        <v>27</v>
      </c>
      <c r="K89" s="27" t="s">
        <v>310</v>
      </c>
      <c r="U89" s="2" t="s">
        <v>103</v>
      </c>
      <c r="V89" s="2">
        <v>22</v>
      </c>
      <c r="W89" s="2" t="s">
        <v>310</v>
      </c>
      <c r="X89" s="35" t="s">
        <v>104</v>
      </c>
      <c r="Y89" s="27">
        <v>22</v>
      </c>
      <c r="Z89" s="23" t="s">
        <v>310</v>
      </c>
      <c r="AA89" s="2" t="s">
        <v>105</v>
      </c>
      <c r="AB89" s="2">
        <v>29</v>
      </c>
      <c r="AC89" s="2" t="s">
        <v>302</v>
      </c>
      <c r="AD89" s="35" t="s">
        <v>106</v>
      </c>
      <c r="AE89" s="27">
        <v>25</v>
      </c>
      <c r="AF89" s="23" t="s">
        <v>311</v>
      </c>
      <c r="AG89" s="2" t="str">
        <f t="shared" si="8"/>
        <v>,C,,,,C,C,A,T,</v>
      </c>
      <c r="AH89" s="23" t="str">
        <f>VLOOKUP(AG89,'LOOKUP-HG'!$C$3:$D$151,2,0)</f>
        <v>L3e*</v>
      </c>
    </row>
    <row r="90" spans="1:34" ht="12.75">
      <c r="A90" s="2" t="s">
        <v>238</v>
      </c>
      <c r="B90" s="35" t="s">
        <v>238</v>
      </c>
      <c r="C90" s="2" t="s">
        <v>622</v>
      </c>
      <c r="D90" s="2" t="str">
        <f t="shared" si="6"/>
        <v>OK</v>
      </c>
      <c r="E90" s="35" t="str">
        <f t="shared" si="7"/>
        <v>OK</v>
      </c>
      <c r="F90" s="49" t="s">
        <v>238</v>
      </c>
      <c r="G90" s="49" t="s">
        <v>336</v>
      </c>
      <c r="H90" s="19" t="str">
        <f>VLOOKUP(Main!G81,'LOOKUP-VSO'!$C$3:$D$84,2,0)</f>
        <v>3592 HpaI</v>
      </c>
      <c r="I90" s="35" t="s">
        <v>102</v>
      </c>
      <c r="J90" s="27">
        <v>28</v>
      </c>
      <c r="K90" s="27" t="s">
        <v>310</v>
      </c>
      <c r="U90" s="2" t="s">
        <v>103</v>
      </c>
      <c r="V90" s="2">
        <v>23</v>
      </c>
      <c r="W90" s="2" t="s">
        <v>310</v>
      </c>
      <c r="X90" s="35" t="s">
        <v>104</v>
      </c>
      <c r="Y90" s="27">
        <v>23</v>
      </c>
      <c r="Z90" s="23" t="s">
        <v>310</v>
      </c>
      <c r="AA90" s="2" t="s">
        <v>105</v>
      </c>
      <c r="AB90" s="2">
        <v>30</v>
      </c>
      <c r="AC90" s="2" t="s">
        <v>302</v>
      </c>
      <c r="AD90" s="35" t="s">
        <v>106</v>
      </c>
      <c r="AE90" s="27">
        <v>26</v>
      </c>
      <c r="AF90" s="23" t="s">
        <v>311</v>
      </c>
      <c r="AG90" s="2" t="str">
        <f t="shared" si="8"/>
        <v>,C,,,,C,C,A,T,</v>
      </c>
      <c r="AH90" s="23" t="str">
        <f>VLOOKUP(AG90,'LOOKUP-HG'!$C$3:$D$151,2,0)</f>
        <v>L3e*</v>
      </c>
    </row>
    <row r="91" spans="1:34" ht="12.75">
      <c r="A91" s="2" t="s">
        <v>54</v>
      </c>
      <c r="B91" s="35" t="s">
        <v>54</v>
      </c>
      <c r="C91" s="2" t="s">
        <v>625</v>
      </c>
      <c r="D91" s="2" t="str">
        <f t="shared" si="6"/>
        <v>OK</v>
      </c>
      <c r="E91" s="35" t="str">
        <f t="shared" si="7"/>
        <v>OK</v>
      </c>
      <c r="F91" s="49" t="s">
        <v>54</v>
      </c>
      <c r="G91" s="49" t="s">
        <v>336</v>
      </c>
      <c r="H91" s="19" t="str">
        <f>VLOOKUP(Main!G85,'LOOKUP-VSO'!$C$3:$D$84,2,0)</f>
        <v>3592 HpaI</v>
      </c>
      <c r="I91" s="35" t="s">
        <v>102</v>
      </c>
      <c r="J91" s="27">
        <v>29</v>
      </c>
      <c r="K91" s="27" t="s">
        <v>310</v>
      </c>
      <c r="U91" s="2" t="s">
        <v>103</v>
      </c>
      <c r="V91" s="2">
        <v>24</v>
      </c>
      <c r="W91" s="2" t="s">
        <v>310</v>
      </c>
      <c r="X91" s="35" t="s">
        <v>104</v>
      </c>
      <c r="Y91" s="27">
        <v>24</v>
      </c>
      <c r="Z91" s="23" t="s">
        <v>310</v>
      </c>
      <c r="AA91" s="2" t="s">
        <v>105</v>
      </c>
      <c r="AB91" s="2">
        <v>31</v>
      </c>
      <c r="AC91" s="2" t="s">
        <v>302</v>
      </c>
      <c r="AD91" s="35" t="s">
        <v>106</v>
      </c>
      <c r="AE91" s="27">
        <v>27</v>
      </c>
      <c r="AF91" s="23" t="s">
        <v>311</v>
      </c>
      <c r="AG91" s="2" t="str">
        <f t="shared" si="8"/>
        <v>,C,,,,C,C,A,T,</v>
      </c>
      <c r="AH91" s="23" t="str">
        <f>VLOOKUP(AG91,'LOOKUP-HG'!$C$3:$D$151,2,0)</f>
        <v>L3e*</v>
      </c>
    </row>
    <row r="92" spans="1:34" ht="12.75">
      <c r="A92" s="2" t="s">
        <v>226</v>
      </c>
      <c r="B92" s="35" t="s">
        <v>226</v>
      </c>
      <c r="C92" s="2" t="s">
        <v>511</v>
      </c>
      <c r="D92" s="2" t="str">
        <f t="shared" si="6"/>
        <v>OK</v>
      </c>
      <c r="E92" s="35" t="str">
        <f t="shared" si="7"/>
        <v>OK</v>
      </c>
      <c r="F92" s="49" t="s">
        <v>226</v>
      </c>
      <c r="G92" s="49" t="s">
        <v>332</v>
      </c>
      <c r="H92" s="19" t="str">
        <f>VLOOKUP(Main!G90,'LOOKUP-VSO'!$C$3:$D$84,2,0)</f>
        <v>3592 HpaI</v>
      </c>
      <c r="I92" s="35" t="s">
        <v>102</v>
      </c>
      <c r="J92" s="27">
        <v>30</v>
      </c>
      <c r="K92" s="27" t="s">
        <v>310</v>
      </c>
      <c r="U92" s="2" t="s">
        <v>103</v>
      </c>
      <c r="V92" s="2">
        <v>25</v>
      </c>
      <c r="W92" s="2" t="s">
        <v>310</v>
      </c>
      <c r="X92" s="35" t="s">
        <v>104</v>
      </c>
      <c r="Y92" s="27">
        <v>25</v>
      </c>
      <c r="Z92" s="23" t="s">
        <v>310</v>
      </c>
      <c r="AA92" s="2" t="s">
        <v>105</v>
      </c>
      <c r="AB92" s="2">
        <v>32</v>
      </c>
      <c r="AC92" s="2" t="s">
        <v>302</v>
      </c>
      <c r="AD92" s="35" t="s">
        <v>106</v>
      </c>
      <c r="AE92" s="27">
        <v>28</v>
      </c>
      <c r="AF92" s="23" t="s">
        <v>311</v>
      </c>
      <c r="AG92" s="2" t="str">
        <f t="shared" si="8"/>
        <v>,C,,,,C,C,A,T,</v>
      </c>
      <c r="AH92" s="23" t="str">
        <f>VLOOKUP(AG92,'LOOKUP-HG'!$C$3:$D$151,2,0)</f>
        <v>L3e*</v>
      </c>
    </row>
    <row r="93" spans="1:34" ht="12.75">
      <c r="A93" s="2" t="s">
        <v>240</v>
      </c>
      <c r="B93" s="35" t="s">
        <v>240</v>
      </c>
      <c r="C93" s="2" t="s">
        <v>512</v>
      </c>
      <c r="D93" s="2" t="str">
        <f t="shared" si="6"/>
        <v>OK</v>
      </c>
      <c r="E93" s="35" t="str">
        <f t="shared" si="7"/>
        <v>OK</v>
      </c>
      <c r="F93" s="49" t="s">
        <v>240</v>
      </c>
      <c r="G93" s="49" t="s">
        <v>332</v>
      </c>
      <c r="H93" s="19" t="str">
        <f>VLOOKUP(Main!G91,'LOOKUP-VSO'!$C$3:$D$84,2,0)</f>
        <v>3592 HpaI</v>
      </c>
      <c r="I93" s="35" t="s">
        <v>102</v>
      </c>
      <c r="J93" s="27">
        <v>31</v>
      </c>
      <c r="K93" s="27" t="s">
        <v>310</v>
      </c>
      <c r="U93" s="2" t="s">
        <v>103</v>
      </c>
      <c r="V93" s="2">
        <v>26</v>
      </c>
      <c r="W93" s="2" t="s">
        <v>310</v>
      </c>
      <c r="X93" s="35" t="s">
        <v>104</v>
      </c>
      <c r="Y93" s="27">
        <v>26</v>
      </c>
      <c r="Z93" s="23" t="s">
        <v>310</v>
      </c>
      <c r="AA93" s="2" t="s">
        <v>105</v>
      </c>
      <c r="AB93" s="2">
        <v>33</v>
      </c>
      <c r="AC93" s="2" t="s">
        <v>302</v>
      </c>
      <c r="AD93" s="35" t="s">
        <v>106</v>
      </c>
      <c r="AE93" s="27">
        <v>29</v>
      </c>
      <c r="AF93" s="23" t="s">
        <v>311</v>
      </c>
      <c r="AG93" s="2" t="str">
        <f t="shared" si="8"/>
        <v>,C,,,,C,C,A,T,</v>
      </c>
      <c r="AH93" s="23" t="str">
        <f>VLOOKUP(AG93,'LOOKUP-HG'!$C$3:$D$151,2,0)</f>
        <v>L3e*</v>
      </c>
    </row>
    <row r="94" spans="1:34" ht="12.75">
      <c r="A94" s="2" t="s">
        <v>628</v>
      </c>
      <c r="B94" s="35" t="s">
        <v>628</v>
      </c>
      <c r="C94" s="2" t="s">
        <v>424</v>
      </c>
      <c r="D94" s="2" t="str">
        <f t="shared" si="6"/>
        <v>OK</v>
      </c>
      <c r="E94" s="35" t="str">
        <f t="shared" si="7"/>
        <v>OK</v>
      </c>
      <c r="F94" s="49" t="s">
        <v>628</v>
      </c>
      <c r="G94" s="49" t="s">
        <v>332</v>
      </c>
      <c r="H94" s="19" t="str">
        <f>VLOOKUP(Main!G94,'LOOKUP-VSO'!$C$3:$D$84,2,0)</f>
        <v>3592 HpaI</v>
      </c>
      <c r="I94" s="35" t="s">
        <v>102</v>
      </c>
      <c r="J94" s="27">
        <v>32</v>
      </c>
      <c r="K94" s="27" t="s">
        <v>310</v>
      </c>
      <c r="U94" s="2" t="s">
        <v>103</v>
      </c>
      <c r="V94" s="2">
        <v>27</v>
      </c>
      <c r="W94" s="2" t="s">
        <v>310</v>
      </c>
      <c r="X94" s="35" t="s">
        <v>104</v>
      </c>
      <c r="Y94" s="27">
        <v>27</v>
      </c>
      <c r="Z94" s="23" t="s">
        <v>310</v>
      </c>
      <c r="AA94" s="2" t="s">
        <v>105</v>
      </c>
      <c r="AB94" s="2">
        <v>34</v>
      </c>
      <c r="AC94" s="2" t="s">
        <v>302</v>
      </c>
      <c r="AD94" s="35" t="s">
        <v>106</v>
      </c>
      <c r="AE94" s="27">
        <v>30</v>
      </c>
      <c r="AF94" s="23" t="s">
        <v>311</v>
      </c>
      <c r="AG94" s="2" t="str">
        <f t="shared" si="8"/>
        <v>,C,,,,C,C,A,T,</v>
      </c>
      <c r="AH94" s="23" t="str">
        <f>VLOOKUP(AG94,'LOOKUP-HG'!$C$3:$D$151,2,0)</f>
        <v>L3e*</v>
      </c>
    </row>
    <row r="95" spans="1:34" ht="12.75">
      <c r="A95" s="2" t="s">
        <v>631</v>
      </c>
      <c r="B95" s="35" t="s">
        <v>631</v>
      </c>
      <c r="C95" s="2" t="s">
        <v>514</v>
      </c>
      <c r="D95" s="2" t="str">
        <f t="shared" si="6"/>
        <v>OK</v>
      </c>
      <c r="E95" s="35" t="str">
        <f t="shared" si="7"/>
        <v>OK</v>
      </c>
      <c r="F95" s="49" t="s">
        <v>631</v>
      </c>
      <c r="G95" s="49" t="s">
        <v>332</v>
      </c>
      <c r="H95" s="19" t="str">
        <f>VLOOKUP(Main!G97,'LOOKUP-VSO'!$C$3:$D$84,2,0)</f>
        <v>3592 HpaI</v>
      </c>
      <c r="I95" s="35" t="s">
        <v>102</v>
      </c>
      <c r="J95" s="27">
        <v>33</v>
      </c>
      <c r="K95" s="27" t="s">
        <v>310</v>
      </c>
      <c r="U95" s="2" t="s">
        <v>103</v>
      </c>
      <c r="V95" s="2">
        <v>28</v>
      </c>
      <c r="W95" s="2" t="s">
        <v>310</v>
      </c>
      <c r="X95" s="35" t="s">
        <v>104</v>
      </c>
      <c r="Y95" s="27">
        <v>28</v>
      </c>
      <c r="Z95" s="23" t="s">
        <v>310</v>
      </c>
      <c r="AA95" s="2" t="s">
        <v>105</v>
      </c>
      <c r="AB95" s="2">
        <v>35</v>
      </c>
      <c r="AC95" s="2" t="s">
        <v>302</v>
      </c>
      <c r="AD95" s="35" t="s">
        <v>106</v>
      </c>
      <c r="AE95" s="27">
        <v>31</v>
      </c>
      <c r="AF95" s="23" t="s">
        <v>311</v>
      </c>
      <c r="AG95" s="2" t="str">
        <f t="shared" si="8"/>
        <v>,C,,,,C,C,A,T,</v>
      </c>
      <c r="AH95" s="23" t="str">
        <f>VLOOKUP(AG95,'LOOKUP-HG'!$C$3:$D$151,2,0)</f>
        <v>L3e*</v>
      </c>
    </row>
    <row r="96" spans="1:34" ht="12.75">
      <c r="A96" s="2" t="s">
        <v>438</v>
      </c>
      <c r="B96" s="35" t="s">
        <v>438</v>
      </c>
      <c r="C96" s="2" t="s">
        <v>490</v>
      </c>
      <c r="D96" s="2" t="str">
        <f t="shared" si="6"/>
        <v>OK</v>
      </c>
      <c r="E96" s="35" t="str">
        <f t="shared" si="7"/>
        <v>OK</v>
      </c>
      <c r="F96" s="49" t="s">
        <v>438</v>
      </c>
      <c r="G96" s="49" t="s">
        <v>337</v>
      </c>
      <c r="H96" s="19" t="str">
        <f>VLOOKUP(Main!G62,'LOOKUP-VSO'!$C$3:$D$84,2,0)</f>
        <v>13k BstNI+HaeIII</v>
      </c>
      <c r="I96" s="35" t="s">
        <v>102</v>
      </c>
      <c r="J96" s="27">
        <v>20</v>
      </c>
      <c r="K96" s="27" t="s">
        <v>310</v>
      </c>
      <c r="U96" s="2" t="s">
        <v>103</v>
      </c>
      <c r="V96" s="2">
        <v>17</v>
      </c>
      <c r="W96" s="2" t="s">
        <v>311</v>
      </c>
      <c r="X96" s="35" t="s">
        <v>104</v>
      </c>
      <c r="Y96" s="27">
        <v>17</v>
      </c>
      <c r="Z96" s="23" t="s">
        <v>310</v>
      </c>
      <c r="AA96" s="2" t="s">
        <v>105</v>
      </c>
      <c r="AB96" s="2">
        <v>23</v>
      </c>
      <c r="AC96" s="2" t="s">
        <v>302</v>
      </c>
      <c r="AD96" s="35" t="s">
        <v>106</v>
      </c>
      <c r="AE96" s="27">
        <v>20</v>
      </c>
      <c r="AF96" s="23" t="s">
        <v>311</v>
      </c>
      <c r="AG96" s="2" t="str">
        <f t="shared" si="8"/>
        <v>,C,,,,T,C,A,T,</v>
      </c>
      <c r="AH96" s="23" t="str">
        <f>VLOOKUP(AG96,'LOOKUP-HG'!$C$3:$D$151,2,0)</f>
        <v>N</v>
      </c>
    </row>
    <row r="97" spans="1:34" ht="12.75">
      <c r="A97" s="2" t="s">
        <v>439</v>
      </c>
      <c r="B97" s="35" t="s">
        <v>439</v>
      </c>
      <c r="C97" s="2" t="s">
        <v>425</v>
      </c>
      <c r="D97" s="2" t="str">
        <f t="shared" si="6"/>
        <v>OK</v>
      </c>
      <c r="E97" s="35" t="str">
        <f t="shared" si="7"/>
        <v>OK</v>
      </c>
      <c r="F97" s="49" t="s">
        <v>439</v>
      </c>
      <c r="G97" s="49" t="s">
        <v>337</v>
      </c>
      <c r="H97" s="19" t="str">
        <f>VLOOKUP(Main!G72,'LOOKUP-VSO'!$C$3:$D$84,2,0)</f>
        <v>8616 MboI</v>
      </c>
      <c r="I97" s="35" t="s">
        <v>102</v>
      </c>
      <c r="J97" s="27">
        <v>25</v>
      </c>
      <c r="K97" s="27" t="s">
        <v>310</v>
      </c>
      <c r="U97" s="2" t="s">
        <v>103</v>
      </c>
      <c r="V97" s="2">
        <v>21</v>
      </c>
      <c r="W97" s="2" t="s">
        <v>311</v>
      </c>
      <c r="X97" s="35" t="s">
        <v>104</v>
      </c>
      <c r="Y97" s="27">
        <v>21</v>
      </c>
      <c r="Z97" s="23" t="s">
        <v>310</v>
      </c>
      <c r="AA97" s="2" t="s">
        <v>105</v>
      </c>
      <c r="AB97" s="2">
        <v>28</v>
      </c>
      <c r="AC97" s="2" t="s">
        <v>302</v>
      </c>
      <c r="AD97" s="35" t="s">
        <v>106</v>
      </c>
      <c r="AE97" s="27">
        <v>24</v>
      </c>
      <c r="AF97" s="23" t="s">
        <v>311</v>
      </c>
      <c r="AG97" s="2" t="str">
        <f t="shared" si="8"/>
        <v>,C,,,,T,C,A,T,</v>
      </c>
      <c r="AH97" s="23" t="str">
        <f>VLOOKUP(AG97,'LOOKUP-HG'!$C$3:$D$151,2,0)</f>
        <v>N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D84"/>
  <sheetViews>
    <sheetView workbookViewId="0" topLeftCell="A1">
      <selection activeCell="D2" sqref="C2:D2"/>
    </sheetView>
  </sheetViews>
  <sheetFormatPr defaultColWidth="9.140625" defaultRowHeight="12.75"/>
  <cols>
    <col min="1" max="2" width="8.8515625" style="0" customWidth="1"/>
    <col min="3" max="3" width="26.28125" style="0" customWidth="1"/>
    <col min="4" max="4" width="22.8515625" style="0" customWidth="1"/>
    <col min="5" max="16384" width="8.8515625" style="0" customWidth="1"/>
  </cols>
  <sheetData>
    <row r="1" spans="3:4" ht="13.5" thickBot="1">
      <c r="C1" s="46" t="s">
        <v>341</v>
      </c>
      <c r="D1" s="47"/>
    </row>
    <row r="2" spans="3:4" ht="13.5" thickBot="1">
      <c r="C2" s="83" t="s">
        <v>592</v>
      </c>
      <c r="D2" s="84" t="s">
        <v>585</v>
      </c>
    </row>
    <row r="3" spans="3:4" ht="12.75">
      <c r="C3" s="39" t="s">
        <v>340</v>
      </c>
      <c r="D3" s="40" t="s">
        <v>342</v>
      </c>
    </row>
    <row r="4" spans="3:4" ht="12.75">
      <c r="C4" s="41" t="s">
        <v>343</v>
      </c>
      <c r="D4" s="42" t="s">
        <v>344</v>
      </c>
    </row>
    <row r="5" spans="3:4" ht="12.75">
      <c r="C5" s="41" t="s">
        <v>345</v>
      </c>
      <c r="D5" s="42" t="s">
        <v>346</v>
      </c>
    </row>
    <row r="6" spans="3:4" ht="12.75">
      <c r="C6" s="41" t="s">
        <v>347</v>
      </c>
      <c r="D6" s="42" t="s">
        <v>346</v>
      </c>
    </row>
    <row r="7" spans="3:4" ht="12.75">
      <c r="C7" s="41" t="s">
        <v>348</v>
      </c>
      <c r="D7" s="42" t="s">
        <v>346</v>
      </c>
    </row>
    <row r="8" spans="3:4" ht="12.75">
      <c r="C8" s="41" t="s">
        <v>349</v>
      </c>
      <c r="D8" s="42" t="s">
        <v>344</v>
      </c>
    </row>
    <row r="9" spans="3:4" ht="12.75">
      <c r="C9" s="41" t="s">
        <v>350</v>
      </c>
      <c r="D9" s="42" t="s">
        <v>346</v>
      </c>
    </row>
    <row r="10" spans="3:4" ht="12.75">
      <c r="C10" s="41" t="s">
        <v>351</v>
      </c>
      <c r="D10" s="42" t="s">
        <v>346</v>
      </c>
    </row>
    <row r="11" spans="3:4" ht="12.75">
      <c r="C11" s="41" t="s">
        <v>352</v>
      </c>
      <c r="D11" s="42" t="s">
        <v>346</v>
      </c>
    </row>
    <row r="12" spans="3:4" ht="12.75">
      <c r="C12" s="41" t="s">
        <v>353</v>
      </c>
      <c r="D12" s="42" t="s">
        <v>344</v>
      </c>
    </row>
    <row r="13" spans="3:4" ht="12.75">
      <c r="C13" s="41" t="s">
        <v>354</v>
      </c>
      <c r="D13" s="42" t="s">
        <v>346</v>
      </c>
    </row>
    <row r="14" spans="3:4" ht="12.75">
      <c r="C14" s="41" t="s">
        <v>355</v>
      </c>
      <c r="D14" s="42" t="s">
        <v>346</v>
      </c>
    </row>
    <row r="15" spans="3:4" ht="12.75">
      <c r="C15" s="41" t="s">
        <v>356</v>
      </c>
      <c r="D15" s="42" t="s">
        <v>346</v>
      </c>
    </row>
    <row r="16" spans="3:4" ht="12.75">
      <c r="C16" s="41" t="s">
        <v>357</v>
      </c>
      <c r="D16" s="42" t="s">
        <v>344</v>
      </c>
    </row>
    <row r="17" spans="3:4" ht="12.75">
      <c r="C17" s="41" t="s">
        <v>358</v>
      </c>
      <c r="D17" s="42" t="s">
        <v>346</v>
      </c>
    </row>
    <row r="18" spans="3:4" ht="12.75">
      <c r="C18" s="41" t="s">
        <v>359</v>
      </c>
      <c r="D18" s="42" t="s">
        <v>346</v>
      </c>
    </row>
    <row r="19" spans="3:4" ht="12.75">
      <c r="C19" s="41" t="s">
        <v>360</v>
      </c>
      <c r="D19" s="42" t="s">
        <v>346</v>
      </c>
    </row>
    <row r="20" spans="3:4" ht="12.75">
      <c r="C20" s="41" t="s">
        <v>331</v>
      </c>
      <c r="D20" s="42" t="s">
        <v>346</v>
      </c>
    </row>
    <row r="21" spans="3:4" ht="12.75">
      <c r="C21" s="41" t="s">
        <v>361</v>
      </c>
      <c r="D21" s="42" t="s">
        <v>346</v>
      </c>
    </row>
    <row r="22" spans="3:4" ht="12.75">
      <c r="C22" s="41" t="s">
        <v>362</v>
      </c>
      <c r="D22" s="42" t="s">
        <v>346</v>
      </c>
    </row>
    <row r="23" spans="3:4" ht="12.75">
      <c r="C23" s="41" t="s">
        <v>363</v>
      </c>
      <c r="D23" s="42" t="s">
        <v>342</v>
      </c>
    </row>
    <row r="24" spans="3:4" ht="12.75">
      <c r="C24" s="41" t="s">
        <v>364</v>
      </c>
      <c r="D24" s="42" t="s">
        <v>344</v>
      </c>
    </row>
    <row r="25" spans="3:4" ht="12.75">
      <c r="C25" s="41" t="s">
        <v>365</v>
      </c>
      <c r="D25" s="42" t="s">
        <v>346</v>
      </c>
    </row>
    <row r="26" spans="3:4" ht="12.75">
      <c r="C26" s="41" t="s">
        <v>366</v>
      </c>
      <c r="D26" s="42" t="s">
        <v>346</v>
      </c>
    </row>
    <row r="27" spans="3:4" ht="12.75">
      <c r="C27" s="41" t="s">
        <v>367</v>
      </c>
      <c r="D27" s="42" t="s">
        <v>346</v>
      </c>
    </row>
    <row r="28" spans="3:4" ht="12.75">
      <c r="C28" s="41" t="s">
        <v>368</v>
      </c>
      <c r="D28" s="42" t="s">
        <v>344</v>
      </c>
    </row>
    <row r="29" spans="3:4" ht="12.75">
      <c r="C29" s="41" t="s">
        <v>369</v>
      </c>
      <c r="D29" s="42" t="s">
        <v>346</v>
      </c>
    </row>
    <row r="30" spans="3:4" ht="12.75">
      <c r="C30" s="41" t="s">
        <v>370</v>
      </c>
      <c r="D30" s="42" t="s">
        <v>346</v>
      </c>
    </row>
    <row r="31" spans="3:4" ht="12.75">
      <c r="C31" s="41" t="s">
        <v>371</v>
      </c>
      <c r="D31" s="42" t="s">
        <v>346</v>
      </c>
    </row>
    <row r="32" spans="3:4" ht="12.75">
      <c r="C32" s="41" t="s">
        <v>372</v>
      </c>
      <c r="D32" s="42" t="s">
        <v>344</v>
      </c>
    </row>
    <row r="33" spans="3:4" ht="12.75">
      <c r="C33" s="41" t="s">
        <v>373</v>
      </c>
      <c r="D33" s="42" t="s">
        <v>346</v>
      </c>
    </row>
    <row r="34" spans="3:4" ht="12.75">
      <c r="C34" s="41" t="s">
        <v>374</v>
      </c>
      <c r="D34" s="42" t="s">
        <v>346</v>
      </c>
    </row>
    <row r="35" spans="3:4" ht="12.75">
      <c r="C35" s="41" t="s">
        <v>375</v>
      </c>
      <c r="D35" s="42" t="s">
        <v>346</v>
      </c>
    </row>
    <row r="36" spans="3:4" ht="12.75">
      <c r="C36" s="41" t="s">
        <v>376</v>
      </c>
      <c r="D36" s="42" t="s">
        <v>344</v>
      </c>
    </row>
    <row r="37" spans="3:4" ht="12.75">
      <c r="C37" s="41" t="s">
        <v>377</v>
      </c>
      <c r="D37" s="42" t="s">
        <v>346</v>
      </c>
    </row>
    <row r="38" spans="3:4" ht="12.75">
      <c r="C38" s="41" t="s">
        <v>378</v>
      </c>
      <c r="D38" s="42" t="s">
        <v>346</v>
      </c>
    </row>
    <row r="39" spans="3:4" ht="12.75">
      <c r="C39" s="41" t="s">
        <v>379</v>
      </c>
      <c r="D39" s="42" t="s">
        <v>346</v>
      </c>
    </row>
    <row r="40" spans="3:4" ht="12.75">
      <c r="C40" s="41" t="s">
        <v>380</v>
      </c>
      <c r="D40" s="42" t="s">
        <v>346</v>
      </c>
    </row>
    <row r="41" spans="3:4" ht="12.75">
      <c r="C41" s="41" t="s">
        <v>381</v>
      </c>
      <c r="D41" s="42" t="s">
        <v>346</v>
      </c>
    </row>
    <row r="42" spans="3:4" ht="12.75">
      <c r="C42" s="41" t="s">
        <v>382</v>
      </c>
      <c r="D42" s="42" t="s">
        <v>346</v>
      </c>
    </row>
    <row r="43" spans="3:4" ht="12.75">
      <c r="C43" s="41" t="s">
        <v>335</v>
      </c>
      <c r="D43" s="42" t="s">
        <v>342</v>
      </c>
    </row>
    <row r="44" spans="3:4" ht="12.75">
      <c r="C44" s="41" t="s">
        <v>383</v>
      </c>
      <c r="D44" s="42" t="s">
        <v>344</v>
      </c>
    </row>
    <row r="45" spans="3:4" ht="12.75">
      <c r="C45" s="41" t="s">
        <v>384</v>
      </c>
      <c r="D45" s="42" t="s">
        <v>346</v>
      </c>
    </row>
    <row r="46" spans="3:4" ht="12.75">
      <c r="C46" s="41" t="s">
        <v>158</v>
      </c>
      <c r="D46" s="42" t="s">
        <v>346</v>
      </c>
    </row>
    <row r="47" spans="3:4" ht="12.75">
      <c r="C47" s="41" t="s">
        <v>159</v>
      </c>
      <c r="D47" s="42" t="s">
        <v>346</v>
      </c>
    </row>
    <row r="48" spans="3:4" ht="12.75">
      <c r="C48" s="41" t="s">
        <v>160</v>
      </c>
      <c r="D48" s="42" t="s">
        <v>344</v>
      </c>
    </row>
    <row r="49" spans="3:4" ht="12.75">
      <c r="C49" s="41" t="s">
        <v>161</v>
      </c>
      <c r="D49" s="42" t="s">
        <v>346</v>
      </c>
    </row>
    <row r="50" spans="3:4" ht="12.75">
      <c r="C50" s="41" t="s">
        <v>162</v>
      </c>
      <c r="D50" s="42" t="s">
        <v>346</v>
      </c>
    </row>
    <row r="51" spans="3:4" ht="12.75">
      <c r="C51" s="41" t="s">
        <v>163</v>
      </c>
      <c r="D51" s="42" t="s">
        <v>346</v>
      </c>
    </row>
    <row r="52" spans="3:4" ht="12.75">
      <c r="C52" s="41" t="s">
        <v>164</v>
      </c>
      <c r="D52" s="42" t="s">
        <v>344</v>
      </c>
    </row>
    <row r="53" spans="3:4" ht="12.75">
      <c r="C53" s="41" t="s">
        <v>165</v>
      </c>
      <c r="D53" s="42" t="s">
        <v>346</v>
      </c>
    </row>
    <row r="54" spans="3:4" ht="12.75">
      <c r="C54" s="41" t="s">
        <v>166</v>
      </c>
      <c r="D54" s="42" t="s">
        <v>346</v>
      </c>
    </row>
    <row r="55" spans="3:4" ht="12.75">
      <c r="C55" s="43" t="s">
        <v>167</v>
      </c>
      <c r="D55" s="42" t="s">
        <v>346</v>
      </c>
    </row>
    <row r="56" spans="3:4" ht="12.75">
      <c r="C56" s="41" t="s">
        <v>168</v>
      </c>
      <c r="D56" s="42" t="s">
        <v>344</v>
      </c>
    </row>
    <row r="57" spans="3:4" ht="12.75">
      <c r="C57" s="41" t="s">
        <v>169</v>
      </c>
      <c r="D57" s="42" t="s">
        <v>346</v>
      </c>
    </row>
    <row r="58" spans="3:4" ht="12.75">
      <c r="C58" s="41" t="s">
        <v>170</v>
      </c>
      <c r="D58" s="42" t="s">
        <v>346</v>
      </c>
    </row>
    <row r="59" spans="3:4" ht="12.75">
      <c r="C59" s="41" t="s">
        <v>171</v>
      </c>
      <c r="D59" s="42" t="s">
        <v>346</v>
      </c>
    </row>
    <row r="60" spans="3:4" ht="12.75">
      <c r="C60" s="41" t="s">
        <v>172</v>
      </c>
      <c r="D60" s="42" t="s">
        <v>346</v>
      </c>
    </row>
    <row r="61" spans="3:4" ht="12.75">
      <c r="C61" s="41" t="s">
        <v>173</v>
      </c>
      <c r="D61" s="42" t="s">
        <v>346</v>
      </c>
    </row>
    <row r="62" spans="3:4" ht="12.75">
      <c r="C62" s="41" t="s">
        <v>174</v>
      </c>
      <c r="D62" s="42" t="s">
        <v>346</v>
      </c>
    </row>
    <row r="63" spans="3:4" ht="12.75">
      <c r="C63" s="41" t="s">
        <v>334</v>
      </c>
      <c r="D63" s="42" t="s">
        <v>175</v>
      </c>
    </row>
    <row r="64" spans="3:4" ht="12.75">
      <c r="C64" s="41" t="s">
        <v>176</v>
      </c>
      <c r="D64" s="42" t="s">
        <v>346</v>
      </c>
    </row>
    <row r="65" spans="3:4" ht="12.75">
      <c r="C65" s="41" t="s">
        <v>177</v>
      </c>
      <c r="D65" s="42" t="s">
        <v>346</v>
      </c>
    </row>
    <row r="66" spans="3:4" ht="12.75">
      <c r="C66" s="41" t="s">
        <v>178</v>
      </c>
      <c r="D66" s="42" t="s">
        <v>346</v>
      </c>
    </row>
    <row r="67" spans="3:4" ht="12.75">
      <c r="C67" s="41" t="s">
        <v>179</v>
      </c>
      <c r="D67" s="42" t="s">
        <v>175</v>
      </c>
    </row>
    <row r="68" spans="3:4" ht="12.75">
      <c r="C68" s="41" t="s">
        <v>180</v>
      </c>
      <c r="D68" s="42" t="s">
        <v>346</v>
      </c>
    </row>
    <row r="69" spans="3:4" ht="12.75">
      <c r="C69" s="41" t="s">
        <v>181</v>
      </c>
      <c r="D69" s="42" t="s">
        <v>346</v>
      </c>
    </row>
    <row r="70" spans="3:4" ht="12.75">
      <c r="C70" s="41" t="s">
        <v>182</v>
      </c>
      <c r="D70" s="42" t="s">
        <v>346</v>
      </c>
    </row>
    <row r="71" spans="3:4" ht="12.75">
      <c r="C71" s="41" t="s">
        <v>183</v>
      </c>
      <c r="D71" s="42" t="s">
        <v>175</v>
      </c>
    </row>
    <row r="72" spans="3:4" ht="12.75">
      <c r="C72" s="41" t="s">
        <v>184</v>
      </c>
      <c r="D72" s="42" t="s">
        <v>346</v>
      </c>
    </row>
    <row r="73" spans="3:4" ht="12.75">
      <c r="C73" s="41" t="s">
        <v>185</v>
      </c>
      <c r="D73" s="42" t="s">
        <v>346</v>
      </c>
    </row>
    <row r="74" spans="3:4" ht="12.75">
      <c r="C74" s="41" t="s">
        <v>186</v>
      </c>
      <c r="D74" s="42" t="s">
        <v>346</v>
      </c>
    </row>
    <row r="75" spans="3:4" ht="12.75">
      <c r="C75" s="41" t="s">
        <v>333</v>
      </c>
      <c r="D75" s="42" t="s">
        <v>175</v>
      </c>
    </row>
    <row r="76" spans="3:4" ht="12.75">
      <c r="C76" s="41" t="s">
        <v>187</v>
      </c>
      <c r="D76" s="42" t="s">
        <v>346</v>
      </c>
    </row>
    <row r="77" spans="3:4" ht="12.75">
      <c r="C77" s="41" t="s">
        <v>188</v>
      </c>
      <c r="D77" s="42" t="s">
        <v>346</v>
      </c>
    </row>
    <row r="78" spans="3:4" ht="12.75">
      <c r="C78" s="41" t="s">
        <v>189</v>
      </c>
      <c r="D78" s="42" t="s">
        <v>346</v>
      </c>
    </row>
    <row r="79" spans="3:4" ht="12.75">
      <c r="C79" s="41" t="s">
        <v>332</v>
      </c>
      <c r="D79" s="42" t="s">
        <v>346</v>
      </c>
    </row>
    <row r="80" spans="3:4" ht="12.75">
      <c r="C80" s="41" t="s">
        <v>336</v>
      </c>
      <c r="D80" s="42" t="s">
        <v>346</v>
      </c>
    </row>
    <row r="81" spans="3:4" ht="12.75">
      <c r="C81" s="41" t="s">
        <v>339</v>
      </c>
      <c r="D81" s="42" t="s">
        <v>190</v>
      </c>
    </row>
    <row r="82" spans="3:4" ht="12.75">
      <c r="C82" s="41" t="s">
        <v>338</v>
      </c>
      <c r="D82" s="42" t="s">
        <v>191</v>
      </c>
    </row>
    <row r="83" spans="3:4" ht="12.75">
      <c r="C83" s="41" t="s">
        <v>337</v>
      </c>
      <c r="D83" s="42" t="s">
        <v>346</v>
      </c>
    </row>
    <row r="84" spans="3:4" ht="13.5" thickBot="1">
      <c r="C84" s="44" t="s">
        <v>122</v>
      </c>
      <c r="D84" s="45" t="s">
        <v>175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I151"/>
  <sheetViews>
    <sheetView workbookViewId="0" topLeftCell="A79">
      <selection activeCell="D119" sqref="D119"/>
    </sheetView>
  </sheetViews>
  <sheetFormatPr defaultColWidth="9.140625" defaultRowHeight="12.75"/>
  <cols>
    <col min="1" max="2" width="8.8515625" style="0" customWidth="1"/>
    <col min="3" max="3" width="16.140625" style="1" customWidth="1"/>
    <col min="4" max="4" width="28.140625" style="1" customWidth="1"/>
    <col min="5" max="16384" width="8.8515625" style="0" customWidth="1"/>
  </cols>
  <sheetData>
    <row r="1" spans="3:9" ht="13.5" thickBot="1">
      <c r="C1" s="69" t="s">
        <v>299</v>
      </c>
      <c r="D1" s="47"/>
      <c r="H1" s="22"/>
      <c r="I1" s="22"/>
    </row>
    <row r="2" spans="3:4" ht="13.5" thickBot="1">
      <c r="C2" s="83" t="s">
        <v>592</v>
      </c>
      <c r="D2" s="84" t="s">
        <v>585</v>
      </c>
    </row>
    <row r="3" spans="3:4" ht="12.75">
      <c r="C3" s="60" t="s">
        <v>466</v>
      </c>
      <c r="D3" s="61" t="s">
        <v>249</v>
      </c>
    </row>
    <row r="4" spans="3:8" ht="12.75">
      <c r="C4" s="62" t="s">
        <v>199</v>
      </c>
      <c r="D4" s="63" t="s">
        <v>249</v>
      </c>
      <c r="H4" s="1"/>
    </row>
    <row r="5" spans="3:4" ht="12.75">
      <c r="C5" s="64" t="s">
        <v>134</v>
      </c>
      <c r="D5" s="63" t="s">
        <v>249</v>
      </c>
    </row>
    <row r="6" spans="3:4" ht="12.75">
      <c r="C6" s="41" t="s">
        <v>308</v>
      </c>
      <c r="D6" s="63" t="s">
        <v>249</v>
      </c>
    </row>
    <row r="7" spans="3:4" ht="12.75">
      <c r="C7" s="62" t="s">
        <v>472</v>
      </c>
      <c r="D7" s="63" t="s">
        <v>250</v>
      </c>
    </row>
    <row r="8" spans="3:4" ht="12.75">
      <c r="C8" s="62" t="s">
        <v>474</v>
      </c>
      <c r="D8" s="63" t="s">
        <v>251</v>
      </c>
    </row>
    <row r="9" spans="3:4" ht="12.75">
      <c r="C9" s="62" t="s">
        <v>319</v>
      </c>
      <c r="D9" s="63" t="s">
        <v>252</v>
      </c>
    </row>
    <row r="10" spans="3:4" ht="12.75">
      <c r="C10" s="62" t="s">
        <v>218</v>
      </c>
      <c r="D10" s="63" t="s">
        <v>253</v>
      </c>
    </row>
    <row r="11" spans="3:4" ht="12.75">
      <c r="C11" s="41" t="s">
        <v>386</v>
      </c>
      <c r="D11" s="65" t="s">
        <v>253</v>
      </c>
    </row>
    <row r="12" spans="3:8" ht="12.75">
      <c r="C12" s="62" t="s">
        <v>469</v>
      </c>
      <c r="D12" s="63" t="s">
        <v>389</v>
      </c>
      <c r="H12" s="1"/>
    </row>
    <row r="13" spans="3:4" ht="12.75">
      <c r="C13" s="62" t="s">
        <v>274</v>
      </c>
      <c r="D13" s="63" t="s">
        <v>254</v>
      </c>
    </row>
    <row r="14" spans="3:4" ht="12.75">
      <c r="C14" s="62" t="s">
        <v>448</v>
      </c>
      <c r="D14" s="63" t="s">
        <v>255</v>
      </c>
    </row>
    <row r="15" spans="3:4" ht="12.75">
      <c r="C15" s="62" t="s">
        <v>465</v>
      </c>
      <c r="D15" s="63" t="s">
        <v>255</v>
      </c>
    </row>
    <row r="16" spans="3:4" ht="12.75">
      <c r="C16" s="62" t="s">
        <v>273</v>
      </c>
      <c r="D16" s="63" t="s">
        <v>255</v>
      </c>
    </row>
    <row r="17" spans="3:4" ht="12.75">
      <c r="C17" s="41" t="s">
        <v>406</v>
      </c>
      <c r="D17" s="63" t="s">
        <v>255</v>
      </c>
    </row>
    <row r="18" spans="3:4" ht="12.75">
      <c r="C18" s="41" t="s">
        <v>410</v>
      </c>
      <c r="D18" s="63" t="s">
        <v>390</v>
      </c>
    </row>
    <row r="19" spans="3:4" ht="12.75">
      <c r="C19" s="62" t="s">
        <v>215</v>
      </c>
      <c r="D19" s="63" t="s">
        <v>256</v>
      </c>
    </row>
    <row r="20" spans="3:4" ht="12.75">
      <c r="C20" s="41" t="s">
        <v>403</v>
      </c>
      <c r="D20" s="63" t="s">
        <v>256</v>
      </c>
    </row>
    <row r="21" spans="3:4" ht="12.75">
      <c r="C21" s="41" t="s">
        <v>483</v>
      </c>
      <c r="D21" s="63" t="s">
        <v>256</v>
      </c>
    </row>
    <row r="22" spans="3:4" ht="12.75">
      <c r="C22" s="62" t="s">
        <v>325</v>
      </c>
      <c r="D22" s="63" t="s">
        <v>257</v>
      </c>
    </row>
    <row r="23" spans="3:4" ht="12.75">
      <c r="C23" s="66" t="s">
        <v>485</v>
      </c>
      <c r="D23" s="63" t="s">
        <v>257</v>
      </c>
    </row>
    <row r="24" spans="3:4" ht="12.75">
      <c r="C24" s="62" t="s">
        <v>407</v>
      </c>
      <c r="D24" s="63" t="s">
        <v>127</v>
      </c>
    </row>
    <row r="25" spans="3:4" ht="12.75">
      <c r="C25" s="41" t="s">
        <v>414</v>
      </c>
      <c r="D25" s="63" t="s">
        <v>127</v>
      </c>
    </row>
    <row r="26" spans="3:4" ht="12.75">
      <c r="C26" s="41" t="s">
        <v>487</v>
      </c>
      <c r="D26" s="63" t="s">
        <v>127</v>
      </c>
    </row>
    <row r="27" spans="3:4" ht="12.75">
      <c r="C27" s="35" t="s">
        <v>393</v>
      </c>
      <c r="D27" s="65" t="s">
        <v>127</v>
      </c>
    </row>
    <row r="28" spans="3:4" ht="12.75">
      <c r="C28" s="62" t="s">
        <v>470</v>
      </c>
      <c r="D28" s="63" t="s">
        <v>258</v>
      </c>
    </row>
    <row r="29" spans="3:4" ht="12.75">
      <c r="C29" s="62" t="s">
        <v>404</v>
      </c>
      <c r="D29" s="63" t="s">
        <v>258</v>
      </c>
    </row>
    <row r="30" spans="3:4" ht="12.75">
      <c r="C30" s="62" t="s">
        <v>131</v>
      </c>
      <c r="D30" s="63" t="s">
        <v>258</v>
      </c>
    </row>
    <row r="31" spans="3:4" ht="12.75">
      <c r="C31" s="62" t="s">
        <v>217</v>
      </c>
      <c r="D31" s="63" t="s">
        <v>259</v>
      </c>
    </row>
    <row r="32" spans="3:4" ht="12.75">
      <c r="C32" s="62" t="s">
        <v>460</v>
      </c>
      <c r="D32" s="63" t="s">
        <v>259</v>
      </c>
    </row>
    <row r="33" spans="3:4" ht="12.75">
      <c r="C33" s="62" t="s">
        <v>463</v>
      </c>
      <c r="D33" s="63" t="s">
        <v>259</v>
      </c>
    </row>
    <row r="34" spans="3:4" ht="12.75">
      <c r="C34" s="41" t="s">
        <v>285</v>
      </c>
      <c r="D34" s="63" t="s">
        <v>259</v>
      </c>
    </row>
    <row r="35" spans="3:4" ht="12.75">
      <c r="C35" s="62" t="s">
        <v>286</v>
      </c>
      <c r="D35" s="63" t="s">
        <v>259</v>
      </c>
    </row>
    <row r="36" spans="3:4" ht="12.75">
      <c r="C36" s="41" t="s">
        <v>478</v>
      </c>
      <c r="D36" s="63" t="s">
        <v>391</v>
      </c>
    </row>
    <row r="37" spans="3:4" ht="12.75">
      <c r="C37" s="41" t="s">
        <v>208</v>
      </c>
      <c r="D37" s="63" t="s">
        <v>260</v>
      </c>
    </row>
    <row r="38" spans="3:4" ht="12.75">
      <c r="C38" s="62" t="s">
        <v>209</v>
      </c>
      <c r="D38" s="63" t="s">
        <v>260</v>
      </c>
    </row>
    <row r="39" spans="3:4" ht="12.75">
      <c r="C39" s="62" t="s">
        <v>447</v>
      </c>
      <c r="D39" s="63" t="s">
        <v>260</v>
      </c>
    </row>
    <row r="40" spans="3:4" ht="12.75">
      <c r="C40" s="62" t="s">
        <v>477</v>
      </c>
      <c r="D40" s="63" t="s">
        <v>260</v>
      </c>
    </row>
    <row r="41" spans="3:4" ht="12.75">
      <c r="C41" s="62" t="s">
        <v>479</v>
      </c>
      <c r="D41" s="63" t="s">
        <v>260</v>
      </c>
    </row>
    <row r="42" spans="3:4" ht="12.75">
      <c r="C42" s="62" t="s">
        <v>477</v>
      </c>
      <c r="D42" s="63" t="s">
        <v>260</v>
      </c>
    </row>
    <row r="43" spans="3:4" ht="12.75">
      <c r="C43" s="41" t="s">
        <v>517</v>
      </c>
      <c r="D43" s="63" t="s">
        <v>392</v>
      </c>
    </row>
    <row r="44" spans="3:4" ht="12.75">
      <c r="C44" s="62" t="s">
        <v>216</v>
      </c>
      <c r="D44" s="63" t="s">
        <v>261</v>
      </c>
    </row>
    <row r="45" spans="3:4" ht="12.75">
      <c r="C45" s="62" t="s">
        <v>265</v>
      </c>
      <c r="D45" s="63" t="s">
        <v>261</v>
      </c>
    </row>
    <row r="46" spans="3:4" ht="12.75">
      <c r="C46" s="62" t="s">
        <v>210</v>
      </c>
      <c r="D46" s="63" t="s">
        <v>395</v>
      </c>
    </row>
    <row r="47" spans="3:4" ht="12.75">
      <c r="C47" s="41" t="s">
        <v>290</v>
      </c>
      <c r="D47" s="63" t="s">
        <v>395</v>
      </c>
    </row>
    <row r="48" spans="3:4" ht="12.75">
      <c r="C48" s="41" t="s">
        <v>387</v>
      </c>
      <c r="D48" s="63" t="s">
        <v>395</v>
      </c>
    </row>
    <row r="49" spans="3:4" ht="12.75">
      <c r="C49" s="41" t="s">
        <v>397</v>
      </c>
      <c r="D49" s="63" t="s">
        <v>398</v>
      </c>
    </row>
    <row r="50" spans="3:4" ht="12.75">
      <c r="C50" s="41" t="s">
        <v>298</v>
      </c>
      <c r="D50" s="65" t="s">
        <v>35</v>
      </c>
    </row>
    <row r="51" spans="3:4" ht="12.75">
      <c r="C51" s="41" t="s">
        <v>219</v>
      </c>
      <c r="D51" s="63" t="s">
        <v>262</v>
      </c>
    </row>
    <row r="52" spans="3:4" ht="12.75">
      <c r="C52" s="62" t="s">
        <v>219</v>
      </c>
      <c r="D52" s="63" t="s">
        <v>262</v>
      </c>
    </row>
    <row r="53" spans="3:4" ht="12.75">
      <c r="C53" s="62" t="s">
        <v>267</v>
      </c>
      <c r="D53" s="63" t="s">
        <v>262</v>
      </c>
    </row>
    <row r="54" spans="3:4" ht="12.75">
      <c r="C54" s="62" t="s">
        <v>320</v>
      </c>
      <c r="D54" s="63" t="s">
        <v>262</v>
      </c>
    </row>
    <row r="55" spans="3:4" ht="12.75">
      <c r="C55" s="62" t="s">
        <v>322</v>
      </c>
      <c r="D55" s="63" t="s">
        <v>262</v>
      </c>
    </row>
    <row r="56" spans="3:4" ht="12.75">
      <c r="C56" s="41" t="s">
        <v>297</v>
      </c>
      <c r="D56" s="63" t="s">
        <v>262</v>
      </c>
    </row>
    <row r="57" spans="3:4" ht="12.75">
      <c r="C57" s="41" t="s">
        <v>36</v>
      </c>
      <c r="D57" s="63" t="s">
        <v>262</v>
      </c>
    </row>
    <row r="58" spans="3:4" ht="12.75">
      <c r="C58" s="62" t="s">
        <v>475</v>
      </c>
      <c r="D58" s="63" t="s">
        <v>263</v>
      </c>
    </row>
    <row r="59" spans="3:4" ht="12.75">
      <c r="C59" s="62" t="s">
        <v>324</v>
      </c>
      <c r="D59" s="63" t="s">
        <v>264</v>
      </c>
    </row>
    <row r="60" spans="3:4" ht="12.75">
      <c r="C60" s="62" t="s">
        <v>266</v>
      </c>
      <c r="D60" s="63" t="s">
        <v>59</v>
      </c>
    </row>
    <row r="61" spans="3:4" ht="12.75">
      <c r="C61" s="41" t="s">
        <v>323</v>
      </c>
      <c r="D61" s="63" t="s">
        <v>59</v>
      </c>
    </row>
    <row r="62" spans="3:4" ht="12.75">
      <c r="C62" s="62" t="s">
        <v>318</v>
      </c>
      <c r="D62" s="63" t="s">
        <v>432</v>
      </c>
    </row>
    <row r="63" spans="3:4" ht="12.75">
      <c r="C63" s="41" t="s">
        <v>431</v>
      </c>
      <c r="D63" s="63" t="s">
        <v>432</v>
      </c>
    </row>
    <row r="64" spans="3:4" ht="12.75">
      <c r="C64" s="67" t="s">
        <v>82</v>
      </c>
      <c r="D64" s="65" t="s">
        <v>432</v>
      </c>
    </row>
    <row r="65" spans="3:4" ht="12.75">
      <c r="C65" s="41" t="s">
        <v>307</v>
      </c>
      <c r="D65" s="63" t="s">
        <v>432</v>
      </c>
    </row>
    <row r="66" spans="3:4" ht="12.75">
      <c r="C66" s="41" t="s">
        <v>326</v>
      </c>
      <c r="D66" s="63" t="s">
        <v>394</v>
      </c>
    </row>
    <row r="67" spans="3:4" ht="12.75">
      <c r="C67" s="41" t="s">
        <v>212</v>
      </c>
      <c r="D67" s="63" t="s">
        <v>60</v>
      </c>
    </row>
    <row r="68" spans="3:4" ht="12.75">
      <c r="C68" s="35" t="s">
        <v>83</v>
      </c>
      <c r="D68" s="63" t="s">
        <v>60</v>
      </c>
    </row>
    <row r="69" spans="3:4" ht="12.75">
      <c r="C69" s="62" t="s">
        <v>211</v>
      </c>
      <c r="D69" s="63" t="s">
        <v>433</v>
      </c>
    </row>
    <row r="70" spans="3:4" ht="12.75">
      <c r="C70" s="62" t="s">
        <v>220</v>
      </c>
      <c r="D70" s="63" t="s">
        <v>61</v>
      </c>
    </row>
    <row r="71" spans="3:4" ht="12.75">
      <c r="C71" s="62" t="s">
        <v>632</v>
      </c>
      <c r="D71" s="63" t="s">
        <v>61</v>
      </c>
    </row>
    <row r="72" spans="3:4" ht="12.75">
      <c r="C72" s="62" t="s">
        <v>270</v>
      </c>
      <c r="D72" s="63" t="s">
        <v>62</v>
      </c>
    </row>
    <row r="73" spans="3:4" ht="12.75">
      <c r="C73" s="62" t="s">
        <v>268</v>
      </c>
      <c r="D73" s="63" t="s">
        <v>63</v>
      </c>
    </row>
    <row r="74" spans="3:4" ht="12.75">
      <c r="C74" s="62" t="s">
        <v>408</v>
      </c>
      <c r="D74" s="63" t="s">
        <v>63</v>
      </c>
    </row>
    <row r="75" spans="3:4" ht="12.75">
      <c r="C75" s="62" t="s">
        <v>473</v>
      </c>
      <c r="D75" s="63" t="s">
        <v>64</v>
      </c>
    </row>
    <row r="76" spans="3:4" ht="12.75">
      <c r="C76" s="41" t="s">
        <v>396</v>
      </c>
      <c r="D76" s="63" t="s">
        <v>64</v>
      </c>
    </row>
    <row r="77" spans="3:4" ht="12.75">
      <c r="C77" s="62" t="s">
        <v>317</v>
      </c>
      <c r="D77" s="63" t="s">
        <v>65</v>
      </c>
    </row>
    <row r="78" spans="3:4" ht="12.75">
      <c r="C78" s="62" t="s">
        <v>471</v>
      </c>
      <c r="D78" s="63" t="s">
        <v>65</v>
      </c>
    </row>
    <row r="79" spans="3:4" ht="12.75">
      <c r="C79" s="62" t="s">
        <v>213</v>
      </c>
      <c r="D79" s="63" t="s">
        <v>66</v>
      </c>
    </row>
    <row r="80" spans="3:4" ht="12.75">
      <c r="C80" s="62" t="s">
        <v>221</v>
      </c>
      <c r="D80" s="63" t="s">
        <v>67</v>
      </c>
    </row>
    <row r="81" spans="3:4" ht="12.75">
      <c r="C81" s="62" t="s">
        <v>467</v>
      </c>
      <c r="D81" s="63" t="s">
        <v>67</v>
      </c>
    </row>
    <row r="82" spans="3:4" ht="12.75">
      <c r="C82" s="62" t="s">
        <v>518</v>
      </c>
      <c r="D82" s="63" t="s">
        <v>67</v>
      </c>
    </row>
    <row r="83" spans="3:4" ht="12.75">
      <c r="C83" s="67" t="s">
        <v>84</v>
      </c>
      <c r="D83" s="63" t="s">
        <v>67</v>
      </c>
    </row>
    <row r="84" spans="3:4" ht="12.75">
      <c r="C84" s="62" t="s">
        <v>214</v>
      </c>
      <c r="D84" s="63" t="s">
        <v>68</v>
      </c>
    </row>
    <row r="85" spans="3:4" ht="12.75">
      <c r="C85" s="62" t="s">
        <v>468</v>
      </c>
      <c r="D85" s="63" t="s">
        <v>515</v>
      </c>
    </row>
    <row r="86" spans="3:4" ht="12.75">
      <c r="C86" s="62" t="s">
        <v>222</v>
      </c>
      <c r="D86" s="63" t="s">
        <v>515</v>
      </c>
    </row>
    <row r="87" spans="3:4" ht="12.75">
      <c r="C87" s="41" t="s">
        <v>222</v>
      </c>
      <c r="D87" s="63" t="s">
        <v>515</v>
      </c>
    </row>
    <row r="88" spans="3:4" ht="12.75">
      <c r="C88" s="41" t="s">
        <v>88</v>
      </c>
      <c r="D88" s="63" t="s">
        <v>515</v>
      </c>
    </row>
    <row r="89" spans="3:4" ht="12.75">
      <c r="C89" s="62" t="s">
        <v>207</v>
      </c>
      <c r="D89" s="63" t="s">
        <v>113</v>
      </c>
    </row>
    <row r="90" spans="3:4" ht="12.75">
      <c r="C90" s="62" t="s">
        <v>195</v>
      </c>
      <c r="D90" s="63" t="s">
        <v>113</v>
      </c>
    </row>
    <row r="91" spans="3:4" ht="12.75">
      <c r="C91" s="41" t="s">
        <v>446</v>
      </c>
      <c r="D91" s="63" t="s">
        <v>113</v>
      </c>
    </row>
    <row r="92" spans="3:4" ht="12.75">
      <c r="C92" s="35" t="s">
        <v>85</v>
      </c>
      <c r="D92" s="65" t="s">
        <v>113</v>
      </c>
    </row>
    <row r="93" spans="3:4" ht="12.75">
      <c r="C93" s="35" t="s">
        <v>86</v>
      </c>
      <c r="D93" s="63" t="s">
        <v>113</v>
      </c>
    </row>
    <row r="94" spans="3:4" ht="12.75">
      <c r="C94" s="62" t="s">
        <v>196</v>
      </c>
      <c r="D94" s="63" t="s">
        <v>96</v>
      </c>
    </row>
    <row r="95" spans="3:4" ht="12.75">
      <c r="C95" s="62" t="s">
        <v>129</v>
      </c>
      <c r="D95" s="63" t="s">
        <v>96</v>
      </c>
    </row>
    <row r="96" spans="3:4" ht="12.75">
      <c r="C96" s="62" t="s">
        <v>133</v>
      </c>
      <c r="D96" s="63" t="s">
        <v>96</v>
      </c>
    </row>
    <row r="97" spans="3:4" ht="12.75">
      <c r="C97" s="41" t="s">
        <v>486</v>
      </c>
      <c r="D97" s="65" t="s">
        <v>96</v>
      </c>
    </row>
    <row r="98" spans="3:4" ht="12.75">
      <c r="C98" s="62" t="s">
        <v>401</v>
      </c>
      <c r="D98" s="63" t="s">
        <v>402</v>
      </c>
    </row>
    <row r="99" spans="3:4" ht="12.75">
      <c r="C99" s="62" t="s">
        <v>197</v>
      </c>
      <c r="D99" s="63" t="s">
        <v>114</v>
      </c>
    </row>
    <row r="100" spans="3:4" ht="12.75">
      <c r="C100" s="62" t="s">
        <v>445</v>
      </c>
      <c r="D100" s="63" t="s">
        <v>114</v>
      </c>
    </row>
    <row r="101" spans="3:4" ht="12.75">
      <c r="C101" s="62" t="s">
        <v>405</v>
      </c>
      <c r="D101" s="63" t="s">
        <v>114</v>
      </c>
    </row>
    <row r="102" spans="3:4" ht="12.75">
      <c r="C102" s="62" t="s">
        <v>130</v>
      </c>
      <c r="D102" s="63" t="s">
        <v>114</v>
      </c>
    </row>
    <row r="103" spans="3:4" ht="12.75">
      <c r="C103" s="62" t="s">
        <v>132</v>
      </c>
      <c r="D103" s="63" t="s">
        <v>114</v>
      </c>
    </row>
    <row r="104" spans="3:4" ht="12.75">
      <c r="C104" s="41" t="s">
        <v>482</v>
      </c>
      <c r="D104" s="65" t="s">
        <v>114</v>
      </c>
    </row>
    <row r="105" spans="3:4" ht="12.75">
      <c r="C105" s="41" t="s">
        <v>484</v>
      </c>
      <c r="D105" s="65" t="s">
        <v>114</v>
      </c>
    </row>
    <row r="106" spans="3:4" ht="12.75">
      <c r="C106" s="41" t="s">
        <v>309</v>
      </c>
      <c r="D106" s="65" t="s">
        <v>114</v>
      </c>
    </row>
    <row r="107" spans="3:4" ht="12.75">
      <c r="C107" s="62" t="s">
        <v>198</v>
      </c>
      <c r="D107" s="63" t="s">
        <v>92</v>
      </c>
    </row>
    <row r="108" spans="3:4" ht="12.75">
      <c r="C108" s="62" t="s">
        <v>461</v>
      </c>
      <c r="D108" s="63" t="s">
        <v>92</v>
      </c>
    </row>
    <row r="109" spans="3:4" ht="12.75">
      <c r="C109" s="62" t="s">
        <v>462</v>
      </c>
      <c r="D109" s="63" t="s">
        <v>92</v>
      </c>
    </row>
    <row r="110" spans="3:4" ht="12.75">
      <c r="C110" s="62" t="s">
        <v>287</v>
      </c>
      <c r="D110" s="63" t="s">
        <v>92</v>
      </c>
    </row>
    <row r="111" spans="3:4" ht="12.75">
      <c r="C111" s="41" t="s">
        <v>306</v>
      </c>
      <c r="D111" s="65" t="s">
        <v>92</v>
      </c>
    </row>
    <row r="112" spans="3:4" ht="12.75">
      <c r="C112" s="41" t="s">
        <v>306</v>
      </c>
      <c r="D112" s="65" t="s">
        <v>92</v>
      </c>
    </row>
    <row r="113" spans="3:4" ht="12.75">
      <c r="C113" s="41" t="s">
        <v>289</v>
      </c>
      <c r="D113" s="65" t="s">
        <v>100</v>
      </c>
    </row>
    <row r="114" spans="3:4" ht="12.75">
      <c r="C114" s="41" t="s">
        <v>481</v>
      </c>
      <c r="D114" s="65" t="s">
        <v>100</v>
      </c>
    </row>
    <row r="115" spans="3:4" ht="12.75">
      <c r="C115" s="62" t="s">
        <v>200</v>
      </c>
      <c r="D115" s="63" t="s">
        <v>101</v>
      </c>
    </row>
    <row r="116" spans="3:4" ht="12.75">
      <c r="C116" s="66" t="s">
        <v>288</v>
      </c>
      <c r="D116" s="65" t="s">
        <v>101</v>
      </c>
    </row>
    <row r="117" spans="3:4" ht="12.75">
      <c r="C117" s="41" t="s">
        <v>304</v>
      </c>
      <c r="D117" s="65" t="s">
        <v>101</v>
      </c>
    </row>
    <row r="118" spans="3:4" ht="12.75">
      <c r="C118" s="41" t="s">
        <v>305</v>
      </c>
      <c r="D118" s="65" t="s">
        <v>101</v>
      </c>
    </row>
    <row r="119" spans="3:4" ht="12.75">
      <c r="C119" s="62" t="s">
        <v>201</v>
      </c>
      <c r="D119" s="63" t="s">
        <v>112</v>
      </c>
    </row>
    <row r="120" spans="3:4" ht="12.75">
      <c r="C120" s="62" t="s">
        <v>204</v>
      </c>
      <c r="D120" s="63" t="s">
        <v>97</v>
      </c>
    </row>
    <row r="121" spans="3:4" ht="12.75">
      <c r="C121" s="62" t="s">
        <v>449</v>
      </c>
      <c r="D121" s="63" t="s">
        <v>97</v>
      </c>
    </row>
    <row r="122" spans="3:4" ht="12.75">
      <c r="C122" s="62" t="s">
        <v>450</v>
      </c>
      <c r="D122" s="63" t="s">
        <v>97</v>
      </c>
    </row>
    <row r="123" spans="3:4" ht="12.75">
      <c r="C123" s="62" t="s">
        <v>451</v>
      </c>
      <c r="D123" s="63" t="s">
        <v>97</v>
      </c>
    </row>
    <row r="124" spans="3:4" ht="12.75">
      <c r="C124" s="62" t="s">
        <v>452</v>
      </c>
      <c r="D124" s="63" t="s">
        <v>97</v>
      </c>
    </row>
    <row r="125" spans="3:4" ht="12.75">
      <c r="C125" s="62" t="s">
        <v>453</v>
      </c>
      <c r="D125" s="63" t="s">
        <v>97</v>
      </c>
    </row>
    <row r="126" spans="3:4" ht="12.75">
      <c r="C126" s="62" t="s">
        <v>454</v>
      </c>
      <c r="D126" s="63" t="s">
        <v>97</v>
      </c>
    </row>
    <row r="127" spans="3:4" ht="12.75">
      <c r="C127" s="41" t="s">
        <v>455</v>
      </c>
      <c r="D127" s="63" t="s">
        <v>97</v>
      </c>
    </row>
    <row r="128" spans="3:4" ht="12.75">
      <c r="C128" s="41" t="s">
        <v>516</v>
      </c>
      <c r="D128" s="63" t="s">
        <v>97</v>
      </c>
    </row>
    <row r="129" spans="3:4" ht="12.75">
      <c r="C129" s="41" t="s">
        <v>291</v>
      </c>
      <c r="D129" s="65" t="s">
        <v>97</v>
      </c>
    </row>
    <row r="130" spans="3:4" ht="12.75">
      <c r="C130" s="41" t="s">
        <v>292</v>
      </c>
      <c r="D130" s="65" t="s">
        <v>97</v>
      </c>
    </row>
    <row r="131" spans="3:4" ht="12.75">
      <c r="C131" s="41" t="s">
        <v>205</v>
      </c>
      <c r="D131" s="63" t="s">
        <v>109</v>
      </c>
    </row>
    <row r="132" spans="3:4" ht="12.75">
      <c r="C132" s="62" t="s">
        <v>456</v>
      </c>
      <c r="D132" s="63" t="s">
        <v>109</v>
      </c>
    </row>
    <row r="133" spans="3:4" ht="12.75">
      <c r="C133" s="62" t="s">
        <v>457</v>
      </c>
      <c r="D133" s="63" t="s">
        <v>109</v>
      </c>
    </row>
    <row r="134" spans="3:4" ht="12.75">
      <c r="C134" s="62" t="s">
        <v>464</v>
      </c>
      <c r="D134" s="63" t="s">
        <v>109</v>
      </c>
    </row>
    <row r="135" spans="3:4" ht="12.75">
      <c r="C135" s="62" t="s">
        <v>269</v>
      </c>
      <c r="D135" s="63" t="s">
        <v>109</v>
      </c>
    </row>
    <row r="136" spans="3:4" ht="12.75">
      <c r="C136" s="62" t="s">
        <v>271</v>
      </c>
      <c r="D136" s="63" t="s">
        <v>109</v>
      </c>
    </row>
    <row r="137" spans="3:4" ht="12.75">
      <c r="C137" s="41" t="s">
        <v>272</v>
      </c>
      <c r="D137" s="63" t="s">
        <v>109</v>
      </c>
    </row>
    <row r="138" spans="3:4" ht="12.75">
      <c r="C138" s="66" t="s">
        <v>87</v>
      </c>
      <c r="D138" s="65" t="s">
        <v>109</v>
      </c>
    </row>
    <row r="139" spans="3:4" ht="12.75">
      <c r="C139" s="66" t="s">
        <v>37</v>
      </c>
      <c r="D139" s="65" t="s">
        <v>109</v>
      </c>
    </row>
    <row r="140" spans="3:4" ht="12.75">
      <c r="C140" s="41" t="s">
        <v>206</v>
      </c>
      <c r="D140" s="63" t="s">
        <v>107</v>
      </c>
    </row>
    <row r="141" spans="3:4" ht="12.75">
      <c r="C141" s="41" t="s">
        <v>206</v>
      </c>
      <c r="D141" s="63" t="s">
        <v>107</v>
      </c>
    </row>
    <row r="142" spans="3:4" ht="12.75">
      <c r="C142" s="66" t="s">
        <v>202</v>
      </c>
      <c r="D142" s="23" t="s">
        <v>73</v>
      </c>
    </row>
    <row r="143" spans="3:4" ht="12.75">
      <c r="C143" s="66" t="s">
        <v>409</v>
      </c>
      <c r="D143" s="63" t="s">
        <v>73</v>
      </c>
    </row>
    <row r="144" spans="3:4" ht="12.75">
      <c r="C144" s="41" t="s">
        <v>412</v>
      </c>
      <c r="D144" s="63" t="s">
        <v>73</v>
      </c>
    </row>
    <row r="145" spans="3:4" ht="12.75">
      <c r="C145" s="41" t="s">
        <v>413</v>
      </c>
      <c r="D145" s="63" t="s">
        <v>73</v>
      </c>
    </row>
    <row r="146" spans="3:4" ht="12.75">
      <c r="C146" s="41" t="s">
        <v>203</v>
      </c>
      <c r="D146" s="63" t="s">
        <v>111</v>
      </c>
    </row>
    <row r="147" spans="3:4" ht="12.75">
      <c r="C147" s="41" t="s">
        <v>458</v>
      </c>
      <c r="D147" s="63" t="s">
        <v>111</v>
      </c>
    </row>
    <row r="148" spans="3:4" ht="12.75">
      <c r="C148" s="41" t="s">
        <v>459</v>
      </c>
      <c r="D148" s="63" t="s">
        <v>111</v>
      </c>
    </row>
    <row r="149" spans="3:4" ht="12.75">
      <c r="C149" s="41" t="s">
        <v>321</v>
      </c>
      <c r="D149" s="65" t="s">
        <v>111</v>
      </c>
    </row>
    <row r="150" spans="3:4" ht="12.75">
      <c r="C150" s="41" t="s">
        <v>411</v>
      </c>
      <c r="D150" s="65" t="s">
        <v>111</v>
      </c>
    </row>
    <row r="151" spans="3:4" ht="13.5" thickBot="1">
      <c r="C151" s="44" t="s">
        <v>476</v>
      </c>
      <c r="D151" s="68" t="s">
        <v>111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</dc:creator>
  <cp:keywords/>
  <dc:description/>
  <cp:lastModifiedBy>Krishna Veeramah</cp:lastModifiedBy>
  <cp:lastPrinted>2006-05-17T10:59:23Z</cp:lastPrinted>
  <dcterms:created xsi:type="dcterms:W3CDTF">2001-08-10T17:47:46Z</dcterms:created>
  <dcterms:modified xsi:type="dcterms:W3CDTF">2006-05-17T14:18:13Z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1144541196</vt:i4>
  </property>
  <property fmtid="{D5CDD505-2E9C-101B-9397-08002B2CF9AE}" pid="3" name="_EmailSubject">
    <vt:lpwstr/>
  </property>
  <property fmtid="{D5CDD505-2E9C-101B-9397-08002B2CF9AE}" pid="4" name="_AuthorEmail">
    <vt:lpwstr>ucbtkrv@ucl.ac.uk</vt:lpwstr>
  </property>
  <property fmtid="{D5CDD505-2E9C-101B-9397-08002B2CF9AE}" pid="5" name="_AuthorEmailDisplayName">
    <vt:lpwstr>Krishna Veeramah</vt:lpwstr>
  </property>
  <property fmtid="{D5CDD505-2E9C-101B-9397-08002B2CF9AE}" pid="6" name="_PreviousAdHocReviewCycleID">
    <vt:i4>-1697120386</vt:i4>
  </property>
</Properties>
</file>