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215" activeTab="0"/>
  </bookViews>
  <sheets>
    <sheet name="direct conversations" sheetId="1" r:id="rId1"/>
    <sheet name="all data" sheetId="2" r:id="rId2"/>
  </sheets>
  <definedNames/>
  <calcPr fullCalcOnLoad="1"/>
</workbook>
</file>

<file path=xl/sharedStrings.xml><?xml version="1.0" encoding="utf-8"?>
<sst xmlns="http://schemas.openxmlformats.org/spreadsheetml/2006/main" count="1201" uniqueCount="590">
  <si>
    <t>(,CL)</t>
  </si>
  <si>
    <t>(,CL(inter))</t>
  </si>
  <si>
    <t>Words</t>
  </si>
  <si>
    <t>ICE-GB</t>
  </si>
  <si>
    <t xml:space="preserve"> spoken</t>
  </si>
  <si>
    <t xml:space="preserve">  dialogue</t>
  </si>
  <si>
    <t xml:space="preserve">   private</t>
  </si>
  <si>
    <t xml:space="preserve">    direct conversations</t>
  </si>
  <si>
    <t xml:space="preserve">     S1A-001</t>
  </si>
  <si>
    <t xml:space="preserve">     S1A-002</t>
  </si>
  <si>
    <t xml:space="preserve">     S1A-003</t>
  </si>
  <si>
    <t xml:space="preserve">     S1A-004</t>
  </si>
  <si>
    <t xml:space="preserve">     S1A-005</t>
  </si>
  <si>
    <t xml:space="preserve">     S1A-006</t>
  </si>
  <si>
    <t xml:space="preserve">     S1A-007</t>
  </si>
  <si>
    <t xml:space="preserve">     S1A-008</t>
  </si>
  <si>
    <t xml:space="preserve">     S1A-009</t>
  </si>
  <si>
    <t xml:space="preserve">     S1A-010</t>
  </si>
  <si>
    <t xml:space="preserve">     S1A-011</t>
  </si>
  <si>
    <t xml:space="preserve">     S1A-012</t>
  </si>
  <si>
    <t xml:space="preserve">     S1A-013</t>
  </si>
  <si>
    <t xml:space="preserve">     S1A-014</t>
  </si>
  <si>
    <t xml:space="preserve">     S1A-015</t>
  </si>
  <si>
    <t xml:space="preserve">     S1A-016</t>
  </si>
  <si>
    <t xml:space="preserve">     S1A-017</t>
  </si>
  <si>
    <t xml:space="preserve">     S1A-018</t>
  </si>
  <si>
    <t xml:space="preserve">     S1A-019</t>
  </si>
  <si>
    <t xml:space="preserve">     S1A-020</t>
  </si>
  <si>
    <t xml:space="preserve">     S1A-021</t>
  </si>
  <si>
    <t xml:space="preserve">     S1A-022</t>
  </si>
  <si>
    <t xml:space="preserve">     S1A-023</t>
  </si>
  <si>
    <t xml:space="preserve">     S1A-024</t>
  </si>
  <si>
    <t xml:space="preserve">     S1A-025</t>
  </si>
  <si>
    <t xml:space="preserve">     S1A-026</t>
  </si>
  <si>
    <t xml:space="preserve">     S1A-027</t>
  </si>
  <si>
    <t xml:space="preserve">     S1A-028</t>
  </si>
  <si>
    <t xml:space="preserve">     S1A-029</t>
  </si>
  <si>
    <t xml:space="preserve">     S1A-030</t>
  </si>
  <si>
    <t xml:space="preserve">     S1A-031</t>
  </si>
  <si>
    <t xml:space="preserve">     S1A-032</t>
  </si>
  <si>
    <t xml:space="preserve">     S1A-033</t>
  </si>
  <si>
    <t xml:space="preserve">     S1A-034</t>
  </si>
  <si>
    <t xml:space="preserve">     S1A-035</t>
  </si>
  <si>
    <t xml:space="preserve">     S1A-036</t>
  </si>
  <si>
    <t xml:space="preserve">     S1A-037</t>
  </si>
  <si>
    <t xml:space="preserve">     S1A-038</t>
  </si>
  <si>
    <t xml:space="preserve">     S1A-039</t>
  </si>
  <si>
    <t xml:space="preserve">     S1A-040</t>
  </si>
  <si>
    <t xml:space="preserve">     S1A-041</t>
  </si>
  <si>
    <t xml:space="preserve">     S1A-042</t>
  </si>
  <si>
    <t xml:space="preserve">     S1A-043</t>
  </si>
  <si>
    <t xml:space="preserve">     S1A-044</t>
  </si>
  <si>
    <t xml:space="preserve">     S1A-045</t>
  </si>
  <si>
    <t xml:space="preserve">     S1A-046</t>
  </si>
  <si>
    <t xml:space="preserve">     S1A-047</t>
  </si>
  <si>
    <t xml:space="preserve">     S1A-048</t>
  </si>
  <si>
    <t xml:space="preserve">     S1A-049</t>
  </si>
  <si>
    <t xml:space="preserve">     S1A-050</t>
  </si>
  <si>
    <t xml:space="preserve">     S1A-051</t>
  </si>
  <si>
    <t xml:space="preserve">     S1A-052</t>
  </si>
  <si>
    <t xml:space="preserve">     S1A-053</t>
  </si>
  <si>
    <t xml:space="preserve">     S1A-054</t>
  </si>
  <si>
    <t xml:space="preserve">     S1A-055</t>
  </si>
  <si>
    <t xml:space="preserve">     S1A-056</t>
  </si>
  <si>
    <t xml:space="preserve">     S1A-057</t>
  </si>
  <si>
    <t xml:space="preserve">     S1A-058</t>
  </si>
  <si>
    <t xml:space="preserve">     S1A-059</t>
  </si>
  <si>
    <t xml:space="preserve">     S1A-060</t>
  </si>
  <si>
    <t xml:space="preserve">     S1A-061</t>
  </si>
  <si>
    <t xml:space="preserve">     S1A-062</t>
  </si>
  <si>
    <t xml:space="preserve">     S1A-063</t>
  </si>
  <si>
    <t xml:space="preserve">     S1A-064</t>
  </si>
  <si>
    <t xml:space="preserve">     S1A-065</t>
  </si>
  <si>
    <t xml:space="preserve">     S1A-066</t>
  </si>
  <si>
    <t xml:space="preserve">     S1A-067</t>
  </si>
  <si>
    <t xml:space="preserve">     S1A-068</t>
  </si>
  <si>
    <t xml:space="preserve">     S1A-069</t>
  </si>
  <si>
    <t xml:space="preserve">     S1A-070</t>
  </si>
  <si>
    <t xml:space="preserve">     S1A-071</t>
  </si>
  <si>
    <t xml:space="preserve">     S1A-072</t>
  </si>
  <si>
    <t xml:space="preserve">     S1A-073</t>
  </si>
  <si>
    <t xml:space="preserve">     S1A-074</t>
  </si>
  <si>
    <t xml:space="preserve">     S1A-075</t>
  </si>
  <si>
    <t xml:space="preserve">     S1A-076</t>
  </si>
  <si>
    <t xml:space="preserve">     S1A-077</t>
  </si>
  <si>
    <t xml:space="preserve">     S1A-078</t>
  </si>
  <si>
    <t xml:space="preserve">     S1A-079</t>
  </si>
  <si>
    <t xml:space="preserve">     S1A-080</t>
  </si>
  <si>
    <t xml:space="preserve">     S1A-081</t>
  </si>
  <si>
    <t xml:space="preserve">     S1A-082</t>
  </si>
  <si>
    <t xml:space="preserve">     S1A-083</t>
  </si>
  <si>
    <t xml:space="preserve">     S1A-084</t>
  </si>
  <si>
    <t xml:space="preserve">     S1A-085</t>
  </si>
  <si>
    <t xml:space="preserve">     S1A-086</t>
  </si>
  <si>
    <t xml:space="preserve">     S1A-087</t>
  </si>
  <si>
    <t xml:space="preserve">     S1A-088</t>
  </si>
  <si>
    <t xml:space="preserve">     S1A-089</t>
  </si>
  <si>
    <t xml:space="preserve">     S1A-090</t>
  </si>
  <si>
    <t xml:space="preserve">    telephone calls</t>
  </si>
  <si>
    <t xml:space="preserve">     S1A-091</t>
  </si>
  <si>
    <t xml:space="preserve">     S1A-092</t>
  </si>
  <si>
    <t xml:space="preserve">     S1A-093</t>
  </si>
  <si>
    <t xml:space="preserve">     S1A-094</t>
  </si>
  <si>
    <t xml:space="preserve">     S1A-095</t>
  </si>
  <si>
    <t xml:space="preserve">     S1A-096</t>
  </si>
  <si>
    <t xml:space="preserve">     S1A-097</t>
  </si>
  <si>
    <t xml:space="preserve">     S1A-098</t>
  </si>
  <si>
    <t xml:space="preserve">     S1A-099</t>
  </si>
  <si>
    <t xml:space="preserve">     S1A-100</t>
  </si>
  <si>
    <t xml:space="preserve">   public</t>
  </si>
  <si>
    <t xml:space="preserve">    broadcast discussions</t>
  </si>
  <si>
    <t xml:space="preserve">     S1B-021</t>
  </si>
  <si>
    <t xml:space="preserve">     S1B-022</t>
  </si>
  <si>
    <t xml:space="preserve">     S1B-023</t>
  </si>
  <si>
    <t xml:space="preserve">     S1B-024</t>
  </si>
  <si>
    <t xml:space="preserve">     S1B-025</t>
  </si>
  <si>
    <t xml:space="preserve">     S1B-026</t>
  </si>
  <si>
    <t xml:space="preserve">     S1B-027</t>
  </si>
  <si>
    <t xml:space="preserve">     S1B-028</t>
  </si>
  <si>
    <t xml:space="preserve">     S1B-029</t>
  </si>
  <si>
    <t xml:space="preserve">     S1B-030</t>
  </si>
  <si>
    <t xml:space="preserve">     S1B-031</t>
  </si>
  <si>
    <t xml:space="preserve">     S1B-032</t>
  </si>
  <si>
    <t xml:space="preserve">     S1B-033</t>
  </si>
  <si>
    <t xml:space="preserve">     S1B-034</t>
  </si>
  <si>
    <t xml:space="preserve">     S1B-035</t>
  </si>
  <si>
    <t xml:space="preserve">     S1B-036</t>
  </si>
  <si>
    <t xml:space="preserve">     S1B-037</t>
  </si>
  <si>
    <t xml:space="preserve">     S1B-038</t>
  </si>
  <si>
    <t xml:space="preserve">     S1B-039</t>
  </si>
  <si>
    <t xml:space="preserve">     S1B-040</t>
  </si>
  <si>
    <t xml:space="preserve">    broadcast interviews</t>
  </si>
  <si>
    <t xml:space="preserve">     S1B-041</t>
  </si>
  <si>
    <t xml:space="preserve">     S1B-042</t>
  </si>
  <si>
    <t xml:space="preserve">     S1B-043</t>
  </si>
  <si>
    <t xml:space="preserve">     S1B-044</t>
  </si>
  <si>
    <t xml:space="preserve">     S1B-045</t>
  </si>
  <si>
    <t xml:space="preserve">     S1B-046</t>
  </si>
  <si>
    <t xml:space="preserve">     S1B-047</t>
  </si>
  <si>
    <t xml:space="preserve">     S1B-048</t>
  </si>
  <si>
    <t xml:space="preserve">     S1B-049</t>
  </si>
  <si>
    <t xml:space="preserve">     S1B-050</t>
  </si>
  <si>
    <t xml:space="preserve">    business transactions</t>
  </si>
  <si>
    <t xml:space="preserve">     S1B-071</t>
  </si>
  <si>
    <t xml:space="preserve">     S1B-072</t>
  </si>
  <si>
    <t xml:space="preserve">     S1B-073</t>
  </si>
  <si>
    <t xml:space="preserve">     S1B-074</t>
  </si>
  <si>
    <t xml:space="preserve">     S1B-075</t>
  </si>
  <si>
    <t xml:space="preserve">     S1B-076</t>
  </si>
  <si>
    <t xml:space="preserve">     S1B-077</t>
  </si>
  <si>
    <t xml:space="preserve">     S1B-078</t>
  </si>
  <si>
    <t xml:space="preserve">     S1B-079</t>
  </si>
  <si>
    <t xml:space="preserve">     S1B-080</t>
  </si>
  <si>
    <t xml:space="preserve">    classroom lessons</t>
  </si>
  <si>
    <t xml:space="preserve">     S1B-001</t>
  </si>
  <si>
    <t xml:space="preserve">     S1B-002</t>
  </si>
  <si>
    <t xml:space="preserve">     S1B-003</t>
  </si>
  <si>
    <t xml:space="preserve">     S1B-004</t>
  </si>
  <si>
    <t xml:space="preserve">     S1B-005</t>
  </si>
  <si>
    <t xml:space="preserve">     S1B-006</t>
  </si>
  <si>
    <t xml:space="preserve">     S1B-007</t>
  </si>
  <si>
    <t xml:space="preserve">     S1B-008</t>
  </si>
  <si>
    <t xml:space="preserve">     S1B-009</t>
  </si>
  <si>
    <t xml:space="preserve">     S1B-010</t>
  </si>
  <si>
    <t xml:space="preserve">     S1B-011</t>
  </si>
  <si>
    <t xml:space="preserve">     S1B-012</t>
  </si>
  <si>
    <t xml:space="preserve">     S1B-013</t>
  </si>
  <si>
    <t xml:space="preserve">     S1B-014</t>
  </si>
  <si>
    <t xml:space="preserve">     S1B-015</t>
  </si>
  <si>
    <t xml:space="preserve">     S1B-016</t>
  </si>
  <si>
    <t xml:space="preserve">     S1B-017</t>
  </si>
  <si>
    <t xml:space="preserve">     S1B-018</t>
  </si>
  <si>
    <t xml:space="preserve">     S1B-019</t>
  </si>
  <si>
    <t xml:space="preserve">     S1B-020</t>
  </si>
  <si>
    <t xml:space="preserve">    legal cross-examinations</t>
  </si>
  <si>
    <t xml:space="preserve">     S1B-061</t>
  </si>
  <si>
    <t xml:space="preserve">     S1B-062</t>
  </si>
  <si>
    <t xml:space="preserve">     S1B-063</t>
  </si>
  <si>
    <t xml:space="preserve">     S1B-064</t>
  </si>
  <si>
    <t xml:space="preserve">     S1B-065</t>
  </si>
  <si>
    <t xml:space="preserve">     S1B-066</t>
  </si>
  <si>
    <t xml:space="preserve">     S1B-067</t>
  </si>
  <si>
    <t xml:space="preserve">     S1B-068</t>
  </si>
  <si>
    <t xml:space="preserve">     S1B-069</t>
  </si>
  <si>
    <t xml:space="preserve">     S1B-070</t>
  </si>
  <si>
    <t xml:space="preserve">    parliamentary debates</t>
  </si>
  <si>
    <t xml:space="preserve">     S1B-051</t>
  </si>
  <si>
    <t xml:space="preserve">     S1B-052</t>
  </si>
  <si>
    <t xml:space="preserve">     S1B-053</t>
  </si>
  <si>
    <t xml:space="preserve">     S1B-054</t>
  </si>
  <si>
    <t xml:space="preserve">     S1B-055</t>
  </si>
  <si>
    <t xml:space="preserve">     S1B-056</t>
  </si>
  <si>
    <t xml:space="preserve">     S1B-057</t>
  </si>
  <si>
    <t xml:space="preserve">     S1B-058</t>
  </si>
  <si>
    <t xml:space="preserve">     S1B-059</t>
  </si>
  <si>
    <t xml:space="preserve">     S1B-060</t>
  </si>
  <si>
    <t xml:space="preserve">  mixed</t>
  </si>
  <si>
    <t xml:space="preserve">   broadcast news</t>
  </si>
  <si>
    <t xml:space="preserve">    S2B-001</t>
  </si>
  <si>
    <t xml:space="preserve">    S2B-002</t>
  </si>
  <si>
    <t xml:space="preserve">    S2B-003</t>
  </si>
  <si>
    <t xml:space="preserve">    S2B-004</t>
  </si>
  <si>
    <t xml:space="preserve">    S2B-005</t>
  </si>
  <si>
    <t xml:space="preserve">    S2B-006</t>
  </si>
  <si>
    <t xml:space="preserve">    S2B-007</t>
  </si>
  <si>
    <t xml:space="preserve">    S2B-008</t>
  </si>
  <si>
    <t xml:space="preserve">    S2B-009</t>
  </si>
  <si>
    <t xml:space="preserve">    S2B-010</t>
  </si>
  <si>
    <t xml:space="preserve">    S2B-011</t>
  </si>
  <si>
    <t xml:space="preserve">    S2B-012</t>
  </si>
  <si>
    <t xml:space="preserve">    S2B-013</t>
  </si>
  <si>
    <t xml:space="preserve">    S2B-014</t>
  </si>
  <si>
    <t xml:space="preserve">    S2B-015</t>
  </si>
  <si>
    <t xml:space="preserve">    S2B-016</t>
  </si>
  <si>
    <t xml:space="preserve">    S2B-017</t>
  </si>
  <si>
    <t xml:space="preserve">    S2B-018</t>
  </si>
  <si>
    <t xml:space="preserve">    S2B-019</t>
  </si>
  <si>
    <t xml:space="preserve">    S2B-020</t>
  </si>
  <si>
    <t xml:space="preserve">  monologue</t>
  </si>
  <si>
    <t xml:space="preserve">   scripted</t>
  </si>
  <si>
    <t xml:space="preserve">    broadcast talks</t>
  </si>
  <si>
    <t xml:space="preserve">     S2B-021</t>
  </si>
  <si>
    <t xml:space="preserve">     S2B-022</t>
  </si>
  <si>
    <t xml:space="preserve">     S2B-023</t>
  </si>
  <si>
    <t xml:space="preserve">     S2B-024</t>
  </si>
  <si>
    <t xml:space="preserve">     S2B-025</t>
  </si>
  <si>
    <t xml:space="preserve">     S2B-026</t>
  </si>
  <si>
    <t xml:space="preserve">     S2B-027</t>
  </si>
  <si>
    <t xml:space="preserve">     S2B-028</t>
  </si>
  <si>
    <t xml:space="preserve">     S2B-029</t>
  </si>
  <si>
    <t xml:space="preserve">     S2B-030</t>
  </si>
  <si>
    <t xml:space="preserve">     S2B-031</t>
  </si>
  <si>
    <t xml:space="preserve">     S2B-032</t>
  </si>
  <si>
    <t xml:space="preserve">     S2B-033</t>
  </si>
  <si>
    <t xml:space="preserve">     S2B-034</t>
  </si>
  <si>
    <t xml:space="preserve">     S2B-035</t>
  </si>
  <si>
    <t xml:space="preserve">     S2B-036</t>
  </si>
  <si>
    <t xml:space="preserve">     S2B-037</t>
  </si>
  <si>
    <t xml:space="preserve">     S2B-038</t>
  </si>
  <si>
    <t xml:space="preserve">     S2B-039</t>
  </si>
  <si>
    <t xml:space="preserve">     S2B-040</t>
  </si>
  <si>
    <t xml:space="preserve">    non-broadcast speeches</t>
  </si>
  <si>
    <t xml:space="preserve">     S2B-041</t>
  </si>
  <si>
    <t xml:space="preserve">     S2B-042</t>
  </si>
  <si>
    <t xml:space="preserve">     S2B-043</t>
  </si>
  <si>
    <t xml:space="preserve">     S2B-044</t>
  </si>
  <si>
    <t xml:space="preserve">     S2B-045</t>
  </si>
  <si>
    <t xml:space="preserve">     S2B-046</t>
  </si>
  <si>
    <t xml:space="preserve">     S2B-047</t>
  </si>
  <si>
    <t xml:space="preserve">     S2B-048</t>
  </si>
  <si>
    <t xml:space="preserve">     S2B-049</t>
  </si>
  <si>
    <t xml:space="preserve">     S2B-050</t>
  </si>
  <si>
    <t xml:space="preserve">   unscripted</t>
  </si>
  <si>
    <t xml:space="preserve">    demonstrations</t>
  </si>
  <si>
    <t xml:space="preserve">     S2A-051</t>
  </si>
  <si>
    <t xml:space="preserve">     S2A-052</t>
  </si>
  <si>
    <t xml:space="preserve">     S2A-053</t>
  </si>
  <si>
    <t xml:space="preserve">     S2A-054</t>
  </si>
  <si>
    <t xml:space="preserve">     S2A-055</t>
  </si>
  <si>
    <t xml:space="preserve">     S2A-056</t>
  </si>
  <si>
    <t xml:space="preserve">     S2A-057</t>
  </si>
  <si>
    <t xml:space="preserve">     S2A-058</t>
  </si>
  <si>
    <t xml:space="preserve">     S2A-059</t>
  </si>
  <si>
    <t xml:space="preserve">     S2A-060</t>
  </si>
  <si>
    <t xml:space="preserve">    legal presentations</t>
  </si>
  <si>
    <t xml:space="preserve">     S2A-061</t>
  </si>
  <si>
    <t xml:space="preserve">     S2A-062</t>
  </si>
  <si>
    <t xml:space="preserve">     S2A-063</t>
  </si>
  <si>
    <t xml:space="preserve">     S2A-064</t>
  </si>
  <si>
    <t xml:space="preserve">     S2A-065</t>
  </si>
  <si>
    <t xml:space="preserve">     S2A-066</t>
  </si>
  <si>
    <t xml:space="preserve">     S2A-067</t>
  </si>
  <si>
    <t xml:space="preserve">     S2A-068</t>
  </si>
  <si>
    <t xml:space="preserve">     S2A-069</t>
  </si>
  <si>
    <t xml:space="preserve">     S2A-070</t>
  </si>
  <si>
    <t xml:space="preserve">    spontaneous commentaries</t>
  </si>
  <si>
    <t xml:space="preserve">     S2A-001</t>
  </si>
  <si>
    <t xml:space="preserve">     S2A-002</t>
  </si>
  <si>
    <t xml:space="preserve">     S2A-003</t>
  </si>
  <si>
    <t xml:space="preserve">     S2A-004</t>
  </si>
  <si>
    <t xml:space="preserve">     S2A-005</t>
  </si>
  <si>
    <t xml:space="preserve">     S2A-006</t>
  </si>
  <si>
    <t xml:space="preserve">     S2A-007</t>
  </si>
  <si>
    <t xml:space="preserve">     S2A-008</t>
  </si>
  <si>
    <t xml:space="preserve">     S2A-009</t>
  </si>
  <si>
    <t xml:space="preserve">     S2A-010</t>
  </si>
  <si>
    <t xml:space="preserve">     S2A-011</t>
  </si>
  <si>
    <t xml:space="preserve">     S2A-012</t>
  </si>
  <si>
    <t xml:space="preserve">     S2A-013</t>
  </si>
  <si>
    <t xml:space="preserve">     S2A-014</t>
  </si>
  <si>
    <t xml:space="preserve">     S2A-015</t>
  </si>
  <si>
    <t xml:space="preserve">     S2A-016</t>
  </si>
  <si>
    <t xml:space="preserve">     S2A-017</t>
  </si>
  <si>
    <t xml:space="preserve">     S2A-018</t>
  </si>
  <si>
    <t xml:space="preserve">     S2A-019</t>
  </si>
  <si>
    <t xml:space="preserve">     S2A-020</t>
  </si>
  <si>
    <t xml:space="preserve">    unscripted speeches</t>
  </si>
  <si>
    <t xml:space="preserve">     S2A-021</t>
  </si>
  <si>
    <t xml:space="preserve">     S2A-022</t>
  </si>
  <si>
    <t xml:space="preserve">     S2A-023</t>
  </si>
  <si>
    <t xml:space="preserve">     S2A-024</t>
  </si>
  <si>
    <t xml:space="preserve">     S2A-025</t>
  </si>
  <si>
    <t xml:space="preserve">     S2A-026</t>
  </si>
  <si>
    <t xml:space="preserve">     S2A-027</t>
  </si>
  <si>
    <t xml:space="preserve">     S2A-028</t>
  </si>
  <si>
    <t xml:space="preserve">     S2A-029</t>
  </si>
  <si>
    <t xml:space="preserve">     S2A-030</t>
  </si>
  <si>
    <t xml:space="preserve">     S2A-031</t>
  </si>
  <si>
    <t xml:space="preserve">     S2A-032</t>
  </si>
  <si>
    <t xml:space="preserve">     S2A-033</t>
  </si>
  <si>
    <t xml:space="preserve">     S2A-034</t>
  </si>
  <si>
    <t xml:space="preserve">     S2A-035</t>
  </si>
  <si>
    <t xml:space="preserve">     S2A-036</t>
  </si>
  <si>
    <t xml:space="preserve">     S2A-037</t>
  </si>
  <si>
    <t xml:space="preserve">     S2A-038</t>
  </si>
  <si>
    <t xml:space="preserve">     S2A-039</t>
  </si>
  <si>
    <t xml:space="preserve">     S2A-040</t>
  </si>
  <si>
    <t xml:space="preserve">     S2A-041</t>
  </si>
  <si>
    <t xml:space="preserve">     S2A-042</t>
  </si>
  <si>
    <t xml:space="preserve">     S2A-043</t>
  </si>
  <si>
    <t xml:space="preserve">     S2A-044</t>
  </si>
  <si>
    <t xml:space="preserve">     S2A-045</t>
  </si>
  <si>
    <t xml:space="preserve">     S2A-046</t>
  </si>
  <si>
    <t xml:space="preserve">     S2A-047</t>
  </si>
  <si>
    <t xml:space="preserve">     S2A-048</t>
  </si>
  <si>
    <t xml:space="preserve">     S2A-049</t>
  </si>
  <si>
    <t xml:space="preserve">     S2A-050</t>
  </si>
  <si>
    <t xml:space="preserve"> written</t>
  </si>
  <si>
    <t xml:space="preserve">  non-printed</t>
  </si>
  <si>
    <t xml:space="preserve">   correspondence</t>
  </si>
  <si>
    <t xml:space="preserve">    business letters</t>
  </si>
  <si>
    <t xml:space="preserve">     W1B-016</t>
  </si>
  <si>
    <t xml:space="preserve">     W1B-017</t>
  </si>
  <si>
    <t xml:space="preserve">     W1B-018</t>
  </si>
  <si>
    <t xml:space="preserve">     W1B-019</t>
  </si>
  <si>
    <t xml:space="preserve">     W1B-020</t>
  </si>
  <si>
    <t xml:space="preserve">     W1B-021</t>
  </si>
  <si>
    <t xml:space="preserve">     W1B-022</t>
  </si>
  <si>
    <t xml:space="preserve">     W1B-023</t>
  </si>
  <si>
    <t xml:space="preserve">     W1B-024</t>
  </si>
  <si>
    <t xml:space="preserve">     W1B-025</t>
  </si>
  <si>
    <t xml:space="preserve">     W1B-026</t>
  </si>
  <si>
    <t xml:space="preserve">     W1B-027</t>
  </si>
  <si>
    <t xml:space="preserve">     W1B-028</t>
  </si>
  <si>
    <t xml:space="preserve">     W1B-029</t>
  </si>
  <si>
    <t xml:space="preserve">     W1B-030</t>
  </si>
  <si>
    <t xml:space="preserve">    social letters</t>
  </si>
  <si>
    <t xml:space="preserve">     W1B-001</t>
  </si>
  <si>
    <t xml:space="preserve">     W1B-002</t>
  </si>
  <si>
    <t xml:space="preserve">     W1B-003</t>
  </si>
  <si>
    <t xml:space="preserve">     W1B-004</t>
  </si>
  <si>
    <t xml:space="preserve">     W1B-005</t>
  </si>
  <si>
    <t xml:space="preserve">     W1B-006</t>
  </si>
  <si>
    <t xml:space="preserve">     W1B-007</t>
  </si>
  <si>
    <t xml:space="preserve">     W1B-008</t>
  </si>
  <si>
    <t xml:space="preserve">     W1B-009</t>
  </si>
  <si>
    <t xml:space="preserve">     W1B-010</t>
  </si>
  <si>
    <t xml:space="preserve">     W1B-011</t>
  </si>
  <si>
    <t xml:space="preserve">     W1B-012</t>
  </si>
  <si>
    <t xml:space="preserve">     W1B-013</t>
  </si>
  <si>
    <t xml:space="preserve">     W1B-014</t>
  </si>
  <si>
    <t xml:space="preserve">     W1B-015</t>
  </si>
  <si>
    <t xml:space="preserve">   non-professional writing</t>
  </si>
  <si>
    <t xml:space="preserve">    student examination scripts</t>
  </si>
  <si>
    <t xml:space="preserve">     W1A-011</t>
  </si>
  <si>
    <t xml:space="preserve">     W1A-012</t>
  </si>
  <si>
    <t xml:space="preserve">     W1A-013</t>
  </si>
  <si>
    <t xml:space="preserve">     W1A-014</t>
  </si>
  <si>
    <t xml:space="preserve">     W1A-015</t>
  </si>
  <si>
    <t xml:space="preserve">     W1A-016</t>
  </si>
  <si>
    <t xml:space="preserve">     W1A-017</t>
  </si>
  <si>
    <t xml:space="preserve">     W1A-018</t>
  </si>
  <si>
    <t xml:space="preserve">     W1A-019</t>
  </si>
  <si>
    <t xml:space="preserve">     W1A-020</t>
  </si>
  <si>
    <t xml:space="preserve">    untimed student essays</t>
  </si>
  <si>
    <t xml:space="preserve">     W1A-001</t>
  </si>
  <si>
    <t xml:space="preserve">     W1A-002</t>
  </si>
  <si>
    <t xml:space="preserve">     W1A-003</t>
  </si>
  <si>
    <t xml:space="preserve">     W1A-004</t>
  </si>
  <si>
    <t xml:space="preserve">     W1A-005</t>
  </si>
  <si>
    <t xml:space="preserve">     W1A-006</t>
  </si>
  <si>
    <t xml:space="preserve">     W1A-007</t>
  </si>
  <si>
    <t xml:space="preserve">     W1A-008</t>
  </si>
  <si>
    <t xml:space="preserve">     W1A-009</t>
  </si>
  <si>
    <t xml:space="preserve">     W1A-010</t>
  </si>
  <si>
    <t xml:space="preserve">  printed</t>
  </si>
  <si>
    <t xml:space="preserve">   academic writing</t>
  </si>
  <si>
    <t xml:space="preserve">    humanities</t>
  </si>
  <si>
    <t xml:space="preserve">     W2A-001</t>
  </si>
  <si>
    <t xml:space="preserve">     W2A-002</t>
  </si>
  <si>
    <t xml:space="preserve">     W2A-003</t>
  </si>
  <si>
    <t xml:space="preserve">     W2A-004</t>
  </si>
  <si>
    <t xml:space="preserve">     W2A-005</t>
  </si>
  <si>
    <t xml:space="preserve">     W2A-006</t>
  </si>
  <si>
    <t xml:space="preserve">     W2A-007</t>
  </si>
  <si>
    <t xml:space="preserve">     W2A-008</t>
  </si>
  <si>
    <t xml:space="preserve">     W2A-009</t>
  </si>
  <si>
    <t xml:space="preserve">     W2A-010</t>
  </si>
  <si>
    <t xml:space="preserve">    natural sciences</t>
  </si>
  <si>
    <t xml:space="preserve">     W2A-021</t>
  </si>
  <si>
    <t xml:space="preserve">     W2A-022</t>
  </si>
  <si>
    <t xml:space="preserve">     W2A-023</t>
  </si>
  <si>
    <t xml:space="preserve">     W2A-024</t>
  </si>
  <si>
    <t xml:space="preserve">     W2A-025</t>
  </si>
  <si>
    <t xml:space="preserve">     W2A-026</t>
  </si>
  <si>
    <t xml:space="preserve">     W2A-027</t>
  </si>
  <si>
    <t xml:space="preserve">     W2A-028</t>
  </si>
  <si>
    <t xml:space="preserve">     W2A-029</t>
  </si>
  <si>
    <t xml:space="preserve">     W2A-030</t>
  </si>
  <si>
    <t xml:space="preserve">    social sciences</t>
  </si>
  <si>
    <t xml:space="preserve">     W2A-011</t>
  </si>
  <si>
    <t xml:space="preserve">     W2A-012</t>
  </si>
  <si>
    <t xml:space="preserve">     W2A-013</t>
  </si>
  <si>
    <t xml:space="preserve">     W2A-014</t>
  </si>
  <si>
    <t xml:space="preserve">     W2A-015</t>
  </si>
  <si>
    <t xml:space="preserve">     W2A-016</t>
  </si>
  <si>
    <t xml:space="preserve">     W2A-017</t>
  </si>
  <si>
    <t xml:space="preserve">     W2A-018</t>
  </si>
  <si>
    <t xml:space="preserve">     W2A-019</t>
  </si>
  <si>
    <t xml:space="preserve">     W2A-020</t>
  </si>
  <si>
    <t xml:space="preserve">    technology</t>
  </si>
  <si>
    <t xml:space="preserve">     W2A-031</t>
  </si>
  <si>
    <t xml:space="preserve">     W2A-032</t>
  </si>
  <si>
    <t xml:space="preserve">     W2A-033</t>
  </si>
  <si>
    <t xml:space="preserve">     W2A-034</t>
  </si>
  <si>
    <t xml:space="preserve">     W2A-035</t>
  </si>
  <si>
    <t xml:space="preserve">     W2A-036</t>
  </si>
  <si>
    <t xml:space="preserve">     W2A-037</t>
  </si>
  <si>
    <t xml:space="preserve">     W2A-038</t>
  </si>
  <si>
    <t xml:space="preserve">     W2A-039</t>
  </si>
  <si>
    <t xml:space="preserve">     W2A-040</t>
  </si>
  <si>
    <t xml:space="preserve">   creative writing</t>
  </si>
  <si>
    <t xml:space="preserve">    novels/stories</t>
  </si>
  <si>
    <t xml:space="preserve">     W2F-001</t>
  </si>
  <si>
    <t xml:space="preserve">     W2F-002</t>
  </si>
  <si>
    <t xml:space="preserve">     W2F-003</t>
  </si>
  <si>
    <t xml:space="preserve">     W2F-004</t>
  </si>
  <si>
    <t xml:space="preserve">     W2F-005</t>
  </si>
  <si>
    <t xml:space="preserve">     W2F-006</t>
  </si>
  <si>
    <t xml:space="preserve">     W2F-007</t>
  </si>
  <si>
    <t xml:space="preserve">     W2F-008</t>
  </si>
  <si>
    <t xml:space="preserve">     W2F-009</t>
  </si>
  <si>
    <t xml:space="preserve">     W2F-010</t>
  </si>
  <si>
    <t xml:space="preserve">     W2F-011</t>
  </si>
  <si>
    <t xml:space="preserve">     W2F-012</t>
  </si>
  <si>
    <t xml:space="preserve">     W2F-013</t>
  </si>
  <si>
    <t xml:space="preserve">     W2F-014</t>
  </si>
  <si>
    <t xml:space="preserve">     W2F-015</t>
  </si>
  <si>
    <t xml:space="preserve">     W2F-016</t>
  </si>
  <si>
    <t xml:space="preserve">     W2F-017</t>
  </si>
  <si>
    <t xml:space="preserve">     W2F-018</t>
  </si>
  <si>
    <t xml:space="preserve">     W2F-019</t>
  </si>
  <si>
    <t xml:space="preserve">     W2F-020</t>
  </si>
  <si>
    <t xml:space="preserve">   instructional writing</t>
  </si>
  <si>
    <t xml:space="preserve">    administrative/regulatory</t>
  </si>
  <si>
    <t xml:space="preserve">     W2D-001</t>
  </si>
  <si>
    <t xml:space="preserve">     W2D-002</t>
  </si>
  <si>
    <t xml:space="preserve">     W2D-003</t>
  </si>
  <si>
    <t xml:space="preserve">     W2D-004</t>
  </si>
  <si>
    <t xml:space="preserve">     W2D-005</t>
  </si>
  <si>
    <t xml:space="preserve">     W2D-006</t>
  </si>
  <si>
    <t xml:space="preserve">     W2D-007</t>
  </si>
  <si>
    <t xml:space="preserve">     W2D-008</t>
  </si>
  <si>
    <t xml:space="preserve">     W2D-009</t>
  </si>
  <si>
    <t xml:space="preserve">     W2D-010</t>
  </si>
  <si>
    <t xml:space="preserve">    skills/hobbies</t>
  </si>
  <si>
    <t xml:space="preserve">     W2D-011</t>
  </si>
  <si>
    <t xml:space="preserve">     W2D-012</t>
  </si>
  <si>
    <t xml:space="preserve">     W2D-013</t>
  </si>
  <si>
    <t xml:space="preserve">     W2D-014</t>
  </si>
  <si>
    <t xml:space="preserve">     W2D-015</t>
  </si>
  <si>
    <t xml:space="preserve">     W2D-016</t>
  </si>
  <si>
    <t xml:space="preserve">     W2D-017</t>
  </si>
  <si>
    <t xml:space="preserve">     W2D-018</t>
  </si>
  <si>
    <t xml:space="preserve">     W2D-019</t>
  </si>
  <si>
    <t xml:space="preserve">     W2D-020</t>
  </si>
  <si>
    <t xml:space="preserve">   non-academic writing</t>
  </si>
  <si>
    <t xml:space="preserve">     W2B-001</t>
  </si>
  <si>
    <t xml:space="preserve">     W2B-002</t>
  </si>
  <si>
    <t xml:space="preserve">     W2B-003</t>
  </si>
  <si>
    <t xml:space="preserve">     W2B-004</t>
  </si>
  <si>
    <t xml:space="preserve">     W2B-005</t>
  </si>
  <si>
    <t xml:space="preserve">     W2B-006</t>
  </si>
  <si>
    <t xml:space="preserve">     W2B-007</t>
  </si>
  <si>
    <t xml:space="preserve">     W2B-008</t>
  </si>
  <si>
    <t xml:space="preserve">     W2B-009</t>
  </si>
  <si>
    <t xml:space="preserve">     W2B-010</t>
  </si>
  <si>
    <t xml:space="preserve">     W2B-021</t>
  </si>
  <si>
    <t xml:space="preserve">     W2B-022</t>
  </si>
  <si>
    <t xml:space="preserve">     W2B-023</t>
  </si>
  <si>
    <t xml:space="preserve">     W2B-024</t>
  </si>
  <si>
    <t xml:space="preserve">     W2B-025</t>
  </si>
  <si>
    <t xml:space="preserve">     W2B-026</t>
  </si>
  <si>
    <t xml:space="preserve">     W2B-027</t>
  </si>
  <si>
    <t xml:space="preserve">     W2B-028</t>
  </si>
  <si>
    <t xml:space="preserve">     W2B-029</t>
  </si>
  <si>
    <t xml:space="preserve">     W2B-030</t>
  </si>
  <si>
    <t xml:space="preserve">     W2B-011</t>
  </si>
  <si>
    <t xml:space="preserve">     W2B-012</t>
  </si>
  <si>
    <t xml:space="preserve">     W2B-013</t>
  </si>
  <si>
    <t xml:space="preserve">     W2B-014</t>
  </si>
  <si>
    <t xml:space="preserve">     W2B-015</t>
  </si>
  <si>
    <t xml:space="preserve">     W2B-016</t>
  </si>
  <si>
    <t xml:space="preserve">     W2B-017</t>
  </si>
  <si>
    <t xml:space="preserve">     W2B-018</t>
  </si>
  <si>
    <t xml:space="preserve">     W2B-019</t>
  </si>
  <si>
    <t xml:space="preserve">     W2B-020</t>
  </si>
  <si>
    <t xml:space="preserve">     W2B-031</t>
  </si>
  <si>
    <t xml:space="preserve">     W2B-032</t>
  </si>
  <si>
    <t xml:space="preserve">     W2B-033</t>
  </si>
  <si>
    <t xml:space="preserve">     W2B-034</t>
  </si>
  <si>
    <t xml:space="preserve">     W2B-035</t>
  </si>
  <si>
    <t xml:space="preserve">     W2B-036</t>
  </si>
  <si>
    <t xml:space="preserve">     W2B-037</t>
  </si>
  <si>
    <t xml:space="preserve">     W2B-038</t>
  </si>
  <si>
    <t xml:space="preserve">     W2B-039</t>
  </si>
  <si>
    <t xml:space="preserve">     W2B-040</t>
  </si>
  <si>
    <t xml:space="preserve">   persuasive writing</t>
  </si>
  <si>
    <t xml:space="preserve">    press editorials</t>
  </si>
  <si>
    <t xml:space="preserve">     W2E-001</t>
  </si>
  <si>
    <t xml:space="preserve">     W2E-002</t>
  </si>
  <si>
    <t xml:space="preserve">     W2E-003</t>
  </si>
  <si>
    <t xml:space="preserve">     W2E-004</t>
  </si>
  <si>
    <t xml:space="preserve">     W2E-005</t>
  </si>
  <si>
    <t xml:space="preserve">     W2E-006</t>
  </si>
  <si>
    <t xml:space="preserve">     W2E-007</t>
  </si>
  <si>
    <t xml:space="preserve">     W2E-008</t>
  </si>
  <si>
    <t xml:space="preserve">     W2E-009</t>
  </si>
  <si>
    <t xml:space="preserve">     W2E-010</t>
  </si>
  <si>
    <t xml:space="preserve">   reportage</t>
  </si>
  <si>
    <t xml:space="preserve">    press news reports</t>
  </si>
  <si>
    <t xml:space="preserve">     W2C-001</t>
  </si>
  <si>
    <t xml:space="preserve">     W2C-002</t>
  </si>
  <si>
    <t xml:space="preserve">     W2C-003</t>
  </si>
  <si>
    <t xml:space="preserve">     W2C-004</t>
  </si>
  <si>
    <t xml:space="preserve">     W2C-005</t>
  </si>
  <si>
    <t xml:space="preserve">     W2C-006</t>
  </si>
  <si>
    <t xml:space="preserve">     W2C-007</t>
  </si>
  <si>
    <t xml:space="preserve">     W2C-008</t>
  </si>
  <si>
    <t xml:space="preserve">     W2C-009</t>
  </si>
  <si>
    <t xml:space="preserve">     W2C-010</t>
  </si>
  <si>
    <t xml:space="preserve">     W2C-011</t>
  </si>
  <si>
    <t xml:space="preserve">     W2C-012</t>
  </si>
  <si>
    <t xml:space="preserve">     W2C-013</t>
  </si>
  <si>
    <t xml:space="preserve">     W2C-014</t>
  </si>
  <si>
    <t xml:space="preserve">     W2C-015</t>
  </si>
  <si>
    <t xml:space="preserve">     W2C-016</t>
  </si>
  <si>
    <t xml:space="preserve">     W2C-017</t>
  </si>
  <si>
    <t xml:space="preserve">     W2C-018</t>
  </si>
  <si>
    <t xml:space="preserve">     W2C-019</t>
  </si>
  <si>
    <t xml:space="preserve">     W2C-020</t>
  </si>
  <si>
    <t>p(inter)</t>
  </si>
  <si>
    <t>p'</t>
  </si>
  <si>
    <t>e'</t>
  </si>
  <si>
    <t>sd</t>
  </si>
  <si>
    <t>w-</t>
  </si>
  <si>
    <t>w+</t>
  </si>
  <si>
    <t>total</t>
  </si>
  <si>
    <t>F</t>
  </si>
  <si>
    <t>rms error</t>
  </si>
  <si>
    <t>direct conversations</t>
  </si>
  <si>
    <t>p(CL(inter) | CL)</t>
  </si>
  <si>
    <t>p(CL | word)</t>
  </si>
  <si>
    <t>Q(p(inter))</t>
  </si>
  <si>
    <t>(p(inter)-mean)^2</t>
  </si>
  <si>
    <t>n'</t>
  </si>
  <si>
    <t>p(CL|word)</t>
  </si>
  <si>
    <t>Q(p(CL))</t>
  </si>
  <si>
    <t>unweighted</t>
  </si>
  <si>
    <t>p</t>
  </si>
  <si>
    <t>Binomial</t>
  </si>
  <si>
    <t>Ideal</t>
  </si>
  <si>
    <t>t'</t>
  </si>
  <si>
    <t>expected S(ss)</t>
  </si>
  <si>
    <t>z²/n</t>
  </si>
  <si>
    <t>weighted mean</t>
  </si>
  <si>
    <t>Fss = S(ss)²/s(ss)²</t>
  </si>
  <si>
    <r>
      <t>Ö</t>
    </r>
    <r>
      <rPr>
        <sz val="10"/>
        <rFont val="Arial"/>
        <family val="0"/>
      </rPr>
      <t>Fss</t>
    </r>
  </si>
  <si>
    <t>source</t>
  </si>
  <si>
    <t>mean p (simple)</t>
  </si>
  <si>
    <t>observed s(ss)</t>
  </si>
  <si>
    <t>recalibrated</t>
  </si>
  <si>
    <t>z</t>
  </si>
  <si>
    <t>expected</t>
  </si>
  <si>
    <t>observed</t>
  </si>
  <si>
    <t>all data</t>
  </si>
  <si>
    <t>weighted</t>
  </si>
  <si>
    <t>obtain similar results</t>
  </si>
  <si>
    <t>Note</t>
  </si>
  <si>
    <t>weighted and unweighted methods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</si>
</sst>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0"/>
    <numFmt numFmtId="166" formatCode="0.000"/>
    <numFmt numFmtId="167" formatCode="&quot;£&quot;#,##0.00"/>
    <numFmt numFmtId="168" formatCode="0.000000000000000000"/>
  </numFmts>
  <fonts count="8">
    <font>
      <sz val="10"/>
      <name val="Arial"/>
      <family val="0"/>
    </font>
    <font>
      <sz val="9.5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Symbol"/>
      <family val="1"/>
    </font>
    <font>
      <b/>
      <sz val="12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Fill="1" applyAlignment="1">
      <alignment/>
    </xf>
    <xf numFmtId="164" fontId="0" fillId="0" borderId="2" xfId="0" applyNumberFormat="1" applyBorder="1" applyAlignment="1">
      <alignment/>
    </xf>
    <xf numFmtId="164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5" fillId="0" borderId="0" xfId="0" applyFont="1" applyAlignment="1">
      <alignment/>
    </xf>
    <xf numFmtId="164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5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'direct conversations'!$W$5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'direct conversations'!$V$6:$V$26</c:f>
              <c:numCache/>
            </c:numRef>
          </c:cat>
          <c:val>
            <c:numRef>
              <c:f>'direct conversations'!$W$6:$W$26</c:f>
              <c:numCache/>
            </c:numRef>
          </c:val>
        </c:ser>
        <c:gapWidth val="50"/>
        <c:axId val="10954804"/>
        <c:axId val="31484373"/>
      </c:barChart>
      <c:lineChart>
        <c:grouping val="standard"/>
        <c:varyColors val="0"/>
        <c:ser>
          <c:idx val="2"/>
          <c:order val="1"/>
          <c:tx>
            <c:strRef>
              <c:f>'direct conversations'!$Y$5</c:f>
              <c:strCache>
                <c:ptCount val="1"/>
                <c:pt idx="0">
                  <c:v>observed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'direct conversations'!$V$6:$V$26</c:f>
              <c:numCache/>
            </c:numRef>
          </c:cat>
          <c:val>
            <c:numRef>
              <c:f>'direct conversations'!$Y$6:$Y$26</c:f>
              <c:numCache/>
            </c:numRef>
          </c:val>
          <c:smooth val="1"/>
        </c:ser>
        <c:ser>
          <c:idx val="3"/>
          <c:order val="2"/>
          <c:tx>
            <c:strRef>
              <c:f>'direct conversations'!$X$5</c:f>
              <c:strCache>
                <c:ptCount val="1"/>
                <c:pt idx="0">
                  <c:v>expected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'direct conversations'!$V$6:$V$26</c:f>
              <c:numCache/>
            </c:numRef>
          </c:cat>
          <c:val>
            <c:numRef>
              <c:f>'direct conversations'!$X$6:$X$26</c:f>
              <c:numCache/>
            </c:numRef>
          </c:val>
          <c:smooth val="1"/>
        </c:ser>
        <c:ser>
          <c:idx val="4"/>
          <c:order val="3"/>
          <c:tx>
            <c:strRef>
              <c:f>'direct conversations'!$AA$5</c:f>
              <c:strCache>
                <c:ptCount val="1"/>
                <c:pt idx="0">
                  <c:v>Binomial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'direct conversations'!$V$6:$V$26</c:f>
              <c:numCache/>
            </c:numRef>
          </c:cat>
          <c:val>
            <c:numRef>
              <c:f>'direct conversations'!$AA$6:$AA$26</c:f>
              <c:numCache/>
            </c:numRef>
          </c:val>
          <c:smooth val="1"/>
        </c:ser>
        <c:axId val="10954804"/>
        <c:axId val="31484373"/>
      </c:lineChart>
      <c:catAx>
        <c:axId val="1095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84373"/>
        <c:crosses val="autoZero"/>
        <c:auto val="1"/>
        <c:lblOffset val="100"/>
        <c:noMultiLvlLbl val="0"/>
      </c:catAx>
      <c:valAx>
        <c:axId val="3148437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954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'direct conversations'!$AL$5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'direct conversations'!$AK$6:$AK$31</c:f>
              <c:numCache>
                <c:ptCount val="26"/>
                <c:pt idx="0">
                  <c:v>0.1</c:v>
                </c:pt>
                <c:pt idx="1">
                  <c:v>0.10500000000000001</c:v>
                </c:pt>
                <c:pt idx="2">
                  <c:v>0.11000000000000001</c:v>
                </c:pt>
                <c:pt idx="3">
                  <c:v>0.11500000000000002</c:v>
                </c:pt>
                <c:pt idx="4">
                  <c:v>0.12000000000000002</c:v>
                </c:pt>
                <c:pt idx="5">
                  <c:v>0.12500000000000003</c:v>
                </c:pt>
                <c:pt idx="6">
                  <c:v>0.13000000000000003</c:v>
                </c:pt>
                <c:pt idx="7">
                  <c:v>0.13500000000000004</c:v>
                </c:pt>
                <c:pt idx="8">
                  <c:v>0.14000000000000004</c:v>
                </c:pt>
                <c:pt idx="9">
                  <c:v>0.14500000000000005</c:v>
                </c:pt>
                <c:pt idx="10">
                  <c:v>0.15000000000000005</c:v>
                </c:pt>
                <c:pt idx="11">
                  <c:v>0.15500000000000005</c:v>
                </c:pt>
                <c:pt idx="12">
                  <c:v>0.16000000000000006</c:v>
                </c:pt>
                <c:pt idx="13">
                  <c:v>0.16500000000000006</c:v>
                </c:pt>
                <c:pt idx="14">
                  <c:v>0.17000000000000007</c:v>
                </c:pt>
                <c:pt idx="15">
                  <c:v>0.17500000000000007</c:v>
                </c:pt>
                <c:pt idx="16">
                  <c:v>0.18000000000000008</c:v>
                </c:pt>
                <c:pt idx="17">
                  <c:v>0.18500000000000008</c:v>
                </c:pt>
                <c:pt idx="18">
                  <c:v>0.19000000000000009</c:v>
                </c:pt>
                <c:pt idx="19">
                  <c:v>0.1950000000000001</c:v>
                </c:pt>
                <c:pt idx="20">
                  <c:v>0.2000000000000001</c:v>
                </c:pt>
                <c:pt idx="21">
                  <c:v>0.2050000000000001</c:v>
                </c:pt>
                <c:pt idx="22">
                  <c:v>0.2100000000000001</c:v>
                </c:pt>
                <c:pt idx="23">
                  <c:v>0.2150000000000001</c:v>
                </c:pt>
                <c:pt idx="24">
                  <c:v>0.2200000000000001</c:v>
                </c:pt>
                <c:pt idx="25">
                  <c:v>0.22500000000000012</c:v>
                </c:pt>
              </c:numCache>
            </c:numRef>
          </c:cat>
          <c:val>
            <c:numRef>
              <c:f>'direct conversations'!$AL$6:$AL$31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10</c:v>
                </c:pt>
                <c:pt idx="9">
                  <c:v>6</c:v>
                </c:pt>
                <c:pt idx="10">
                  <c:v>8</c:v>
                </c:pt>
                <c:pt idx="11">
                  <c:v>13</c:v>
                </c:pt>
                <c:pt idx="12">
                  <c:v>15</c:v>
                </c:pt>
                <c:pt idx="13">
                  <c:v>15</c:v>
                </c:pt>
                <c:pt idx="14">
                  <c:v>7</c:v>
                </c:pt>
                <c:pt idx="15">
                  <c:v>5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gapWidth val="50"/>
        <c:axId val="14923902"/>
        <c:axId val="97391"/>
      </c:barChart>
      <c:lineChart>
        <c:grouping val="standard"/>
        <c:varyColors val="0"/>
        <c:ser>
          <c:idx val="0"/>
          <c:order val="1"/>
          <c:tx>
            <c:strRef>
              <c:f>'direct conversations'!$AM$5</c:f>
              <c:strCache>
                <c:ptCount val="1"/>
                <c:pt idx="0">
                  <c:v>expected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'direct conversations'!$AK$6:$AK$31</c:f>
              <c:numCache>
                <c:ptCount val="26"/>
                <c:pt idx="0">
                  <c:v>0.1</c:v>
                </c:pt>
                <c:pt idx="1">
                  <c:v>0.10500000000000001</c:v>
                </c:pt>
                <c:pt idx="2">
                  <c:v>0.11000000000000001</c:v>
                </c:pt>
                <c:pt idx="3">
                  <c:v>0.11500000000000002</c:v>
                </c:pt>
                <c:pt idx="4">
                  <c:v>0.12000000000000002</c:v>
                </c:pt>
                <c:pt idx="5">
                  <c:v>0.12500000000000003</c:v>
                </c:pt>
                <c:pt idx="6">
                  <c:v>0.13000000000000003</c:v>
                </c:pt>
                <c:pt idx="7">
                  <c:v>0.13500000000000004</c:v>
                </c:pt>
                <c:pt idx="8">
                  <c:v>0.14000000000000004</c:v>
                </c:pt>
                <c:pt idx="9">
                  <c:v>0.14500000000000005</c:v>
                </c:pt>
                <c:pt idx="10">
                  <c:v>0.15000000000000005</c:v>
                </c:pt>
                <c:pt idx="11">
                  <c:v>0.15500000000000005</c:v>
                </c:pt>
                <c:pt idx="12">
                  <c:v>0.16000000000000006</c:v>
                </c:pt>
                <c:pt idx="13">
                  <c:v>0.16500000000000006</c:v>
                </c:pt>
                <c:pt idx="14">
                  <c:v>0.17000000000000007</c:v>
                </c:pt>
                <c:pt idx="15">
                  <c:v>0.17500000000000007</c:v>
                </c:pt>
                <c:pt idx="16">
                  <c:v>0.18000000000000008</c:v>
                </c:pt>
                <c:pt idx="17">
                  <c:v>0.18500000000000008</c:v>
                </c:pt>
                <c:pt idx="18">
                  <c:v>0.19000000000000009</c:v>
                </c:pt>
                <c:pt idx="19">
                  <c:v>0.1950000000000001</c:v>
                </c:pt>
                <c:pt idx="20">
                  <c:v>0.2000000000000001</c:v>
                </c:pt>
                <c:pt idx="21">
                  <c:v>0.2050000000000001</c:v>
                </c:pt>
                <c:pt idx="22">
                  <c:v>0.2100000000000001</c:v>
                </c:pt>
                <c:pt idx="23">
                  <c:v>0.2150000000000001</c:v>
                </c:pt>
                <c:pt idx="24">
                  <c:v>0.2200000000000001</c:v>
                </c:pt>
                <c:pt idx="25">
                  <c:v>0.22500000000000012</c:v>
                </c:pt>
              </c:numCache>
            </c:numRef>
          </c:cat>
          <c:val>
            <c:numRef>
              <c:f>'direct conversations'!$AM$6:$AM$31</c:f>
              <c:numCache>
                <c:ptCount val="26"/>
                <c:pt idx="0">
                  <c:v>1.5877253188788207</c:v>
                </c:pt>
                <c:pt idx="1">
                  <c:v>1.9214947201516495</c:v>
                </c:pt>
                <c:pt idx="2">
                  <c:v>2.2866819052551186</c:v>
                </c:pt>
                <c:pt idx="3">
                  <c:v>2.6759318547209148</c:v>
                </c:pt>
                <c:pt idx="4">
                  <c:v>3.079265090572822</c:v>
                </c:pt>
                <c:pt idx="5">
                  <c:v>3.4843505535458332</c:v>
                </c:pt>
                <c:pt idx="6">
                  <c:v>3.877031595310051</c:v>
                </c:pt>
                <c:pt idx="7">
                  <c:v>4.242087019113308</c:v>
                </c:pt>
                <c:pt idx="8">
                  <c:v>4.564177655854877</c:v>
                </c:pt>
                <c:pt idx="9">
                  <c:v>4.828900342226204</c:v>
                </c:pt>
                <c:pt idx="10">
                  <c:v>5.023850178019416</c:v>
                </c:pt>
                <c:pt idx="11">
                  <c:v>5.139582606131949</c:v>
                </c:pt>
                <c:pt idx="12">
                  <c:v>5.170371590640513</c:v>
                </c:pt>
                <c:pt idx="13">
                  <c:v>5.114679175065221</c:v>
                </c:pt>
                <c:pt idx="14">
                  <c:v>4.975282810473177</c:v>
                </c:pt>
                <c:pt idx="15">
                  <c:v>4.759045776890134</c:v>
                </c:pt>
                <c:pt idx="16">
                  <c:v>4.476357118355455</c:v>
                </c:pt>
                <c:pt idx="17">
                  <c:v>4.140304721131352</c:v>
                </c:pt>
                <c:pt idx="18">
                  <c:v>3.7656731306767828</c:v>
                </c:pt>
                <c:pt idx="19">
                  <c:v>3.3678727026553905</c:v>
                </c:pt>
                <c:pt idx="20">
                  <c:v>2.961907223105591</c:v>
                </c:pt>
                <c:pt idx="21">
                  <c:v>2.561474097056121</c:v>
                </c:pt>
                <c:pt idx="22">
                  <c:v>2.178267544336398</c:v>
                </c:pt>
                <c:pt idx="23">
                  <c:v>1.821525298943931</c:v>
                </c:pt>
                <c:pt idx="24">
                  <c:v>1.4978279449489416</c:v>
                </c:pt>
                <c:pt idx="25">
                  <c:v>1.2111317379220905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'direct conversations'!$AN$5</c:f>
              <c:strCache>
                <c:ptCount val="1"/>
                <c:pt idx="0">
                  <c:v>observed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'direct conversations'!$AK$6:$AK$31</c:f>
              <c:numCache>
                <c:ptCount val="26"/>
                <c:pt idx="0">
                  <c:v>0.1</c:v>
                </c:pt>
                <c:pt idx="1">
                  <c:v>0.10500000000000001</c:v>
                </c:pt>
                <c:pt idx="2">
                  <c:v>0.11000000000000001</c:v>
                </c:pt>
                <c:pt idx="3">
                  <c:v>0.11500000000000002</c:v>
                </c:pt>
                <c:pt idx="4">
                  <c:v>0.12000000000000002</c:v>
                </c:pt>
                <c:pt idx="5">
                  <c:v>0.12500000000000003</c:v>
                </c:pt>
                <c:pt idx="6">
                  <c:v>0.13000000000000003</c:v>
                </c:pt>
                <c:pt idx="7">
                  <c:v>0.13500000000000004</c:v>
                </c:pt>
                <c:pt idx="8">
                  <c:v>0.14000000000000004</c:v>
                </c:pt>
                <c:pt idx="9">
                  <c:v>0.14500000000000005</c:v>
                </c:pt>
                <c:pt idx="10">
                  <c:v>0.15000000000000005</c:v>
                </c:pt>
                <c:pt idx="11">
                  <c:v>0.15500000000000005</c:v>
                </c:pt>
                <c:pt idx="12">
                  <c:v>0.16000000000000006</c:v>
                </c:pt>
                <c:pt idx="13">
                  <c:v>0.16500000000000006</c:v>
                </c:pt>
                <c:pt idx="14">
                  <c:v>0.17000000000000007</c:v>
                </c:pt>
                <c:pt idx="15">
                  <c:v>0.17500000000000007</c:v>
                </c:pt>
                <c:pt idx="16">
                  <c:v>0.18000000000000008</c:v>
                </c:pt>
                <c:pt idx="17">
                  <c:v>0.18500000000000008</c:v>
                </c:pt>
                <c:pt idx="18">
                  <c:v>0.19000000000000009</c:v>
                </c:pt>
                <c:pt idx="19">
                  <c:v>0.1950000000000001</c:v>
                </c:pt>
                <c:pt idx="20">
                  <c:v>0.2000000000000001</c:v>
                </c:pt>
                <c:pt idx="21">
                  <c:v>0.2050000000000001</c:v>
                </c:pt>
                <c:pt idx="22">
                  <c:v>0.2100000000000001</c:v>
                </c:pt>
                <c:pt idx="23">
                  <c:v>0.2150000000000001</c:v>
                </c:pt>
                <c:pt idx="24">
                  <c:v>0.2200000000000001</c:v>
                </c:pt>
                <c:pt idx="25">
                  <c:v>0.22500000000000012</c:v>
                </c:pt>
              </c:numCache>
            </c:numRef>
          </c:cat>
          <c:val>
            <c:numRef>
              <c:f>'direct conversations'!$AN$6:$AN$31</c:f>
              <c:numCache>
                <c:ptCount val="26"/>
                <c:pt idx="0">
                  <c:v>0.0013902824649102469</c:v>
                </c:pt>
                <c:pt idx="1">
                  <c:v>0.006198179163563936</c:v>
                </c:pt>
                <c:pt idx="2">
                  <c:v>0.02422467236240682</c:v>
                </c:pt>
                <c:pt idx="3">
                  <c:v>0.08300120622647113</c:v>
                </c:pt>
                <c:pt idx="4">
                  <c:v>0.24931224042465502</c:v>
                </c:pt>
                <c:pt idx="5">
                  <c:v>0.6565011705748337</c:v>
                </c:pt>
                <c:pt idx="6">
                  <c:v>1.5155145623972157</c:v>
                </c:pt>
                <c:pt idx="7">
                  <c:v>3.0670257944138424</c:v>
                </c:pt>
                <c:pt idx="8">
                  <c:v>5.441359864392571</c:v>
                </c:pt>
                <c:pt idx="9">
                  <c:v>8.463113689697662</c:v>
                </c:pt>
                <c:pt idx="10">
                  <c:v>11.539463208818491</c:v>
                </c:pt>
                <c:pt idx="11">
                  <c:v>13.793476659884892</c:v>
                </c:pt>
                <c:pt idx="12">
                  <c:v>14.454217568590385</c:v>
                </c:pt>
                <c:pt idx="13">
                  <c:v>13.278473049142624</c:v>
                </c:pt>
                <c:pt idx="14">
                  <c:v>10.69385746033913</c:v>
                </c:pt>
                <c:pt idx="15">
                  <c:v>7.550111256674668</c:v>
                </c:pt>
                <c:pt idx="16">
                  <c:v>4.673099383558376</c:v>
                </c:pt>
                <c:pt idx="17">
                  <c:v>2.5356504791815677</c:v>
                </c:pt>
                <c:pt idx="18">
                  <c:v>1.2061642897875093</c:v>
                </c:pt>
                <c:pt idx="19">
                  <c:v>0.5029864080687751</c:v>
                </c:pt>
                <c:pt idx="20">
                  <c:v>0.1838817965846057</c:v>
                </c:pt>
                <c:pt idx="21">
                  <c:v>0.058932373518363425</c:v>
                </c:pt>
                <c:pt idx="22">
                  <c:v>0.01655776951768538</c:v>
                </c:pt>
                <c:pt idx="23">
                  <c:v>0.004078330702836883</c:v>
                </c:pt>
                <c:pt idx="24">
                  <c:v>0.000880634611374677</c:v>
                </c:pt>
                <c:pt idx="25">
                  <c:v>0.00016670236750335345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'direct conversations'!$AP$5</c:f>
              <c:strCache>
                <c:ptCount val="1"/>
                <c:pt idx="0">
                  <c:v>Binomial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'direct conversations'!$AK$6:$AK$31</c:f>
              <c:numCache>
                <c:ptCount val="26"/>
                <c:pt idx="0">
                  <c:v>0.1</c:v>
                </c:pt>
                <c:pt idx="1">
                  <c:v>0.10500000000000001</c:v>
                </c:pt>
                <c:pt idx="2">
                  <c:v>0.11000000000000001</c:v>
                </c:pt>
                <c:pt idx="3">
                  <c:v>0.11500000000000002</c:v>
                </c:pt>
                <c:pt idx="4">
                  <c:v>0.12000000000000002</c:v>
                </c:pt>
                <c:pt idx="5">
                  <c:v>0.12500000000000003</c:v>
                </c:pt>
                <c:pt idx="6">
                  <c:v>0.13000000000000003</c:v>
                </c:pt>
                <c:pt idx="7">
                  <c:v>0.13500000000000004</c:v>
                </c:pt>
                <c:pt idx="8">
                  <c:v>0.14000000000000004</c:v>
                </c:pt>
                <c:pt idx="9">
                  <c:v>0.14500000000000005</c:v>
                </c:pt>
                <c:pt idx="10">
                  <c:v>0.15000000000000005</c:v>
                </c:pt>
                <c:pt idx="11">
                  <c:v>0.15500000000000005</c:v>
                </c:pt>
                <c:pt idx="12">
                  <c:v>0.16000000000000006</c:v>
                </c:pt>
                <c:pt idx="13">
                  <c:v>0.16500000000000006</c:v>
                </c:pt>
                <c:pt idx="14">
                  <c:v>0.17000000000000007</c:v>
                </c:pt>
                <c:pt idx="15">
                  <c:v>0.17500000000000007</c:v>
                </c:pt>
                <c:pt idx="16">
                  <c:v>0.18000000000000008</c:v>
                </c:pt>
                <c:pt idx="17">
                  <c:v>0.18500000000000008</c:v>
                </c:pt>
                <c:pt idx="18">
                  <c:v>0.19000000000000009</c:v>
                </c:pt>
                <c:pt idx="19">
                  <c:v>0.1950000000000001</c:v>
                </c:pt>
                <c:pt idx="20">
                  <c:v>0.2000000000000001</c:v>
                </c:pt>
                <c:pt idx="21">
                  <c:v>0.2050000000000001</c:v>
                </c:pt>
                <c:pt idx="22">
                  <c:v>0.2100000000000001</c:v>
                </c:pt>
                <c:pt idx="23">
                  <c:v>0.2150000000000001</c:v>
                </c:pt>
                <c:pt idx="24">
                  <c:v>0.2200000000000001</c:v>
                </c:pt>
                <c:pt idx="25">
                  <c:v>0.22500000000000012</c:v>
                </c:pt>
              </c:numCache>
            </c:numRef>
          </c:cat>
          <c:val>
            <c:numRef>
              <c:f>'direct conversations'!$AP$6:$AP$31</c:f>
              <c:numCache>
                <c:ptCount val="26"/>
                <c:pt idx="0">
                  <c:v>1.3545828509383067</c:v>
                </c:pt>
                <c:pt idx="1">
                  <c:v>1.7271397453309716</c:v>
                </c:pt>
                <c:pt idx="2">
                  <c:v>2.0996966397236365</c:v>
                </c:pt>
                <c:pt idx="3">
                  <c:v>2.524999306012552</c:v>
                </c:pt>
                <c:pt idx="4">
                  <c:v>2.9503019723014674</c:v>
                </c:pt>
                <c:pt idx="5">
                  <c:v>3.366958515351161</c:v>
                </c:pt>
                <c:pt idx="6">
                  <c:v>3.7836150584008545</c:v>
                </c:pt>
                <c:pt idx="7">
                  <c:v>4.119059348339058</c:v>
                </c:pt>
                <c:pt idx="8">
                  <c:v>4.454503638277261</c:v>
                </c:pt>
                <c:pt idx="9">
                  <c:v>4.646484665255675</c:v>
                </c:pt>
                <c:pt idx="10">
                  <c:v>4.838465692234088</c:v>
                </c:pt>
                <c:pt idx="11">
                  <c:v>4.85411400526695</c:v>
                </c:pt>
                <c:pt idx="12">
                  <c:v>4.869762318299811</c:v>
                </c:pt>
                <c:pt idx="13">
                  <c:v>4.714222091668454</c:v>
                </c:pt>
                <c:pt idx="14">
                  <c:v>4.558681865037095</c:v>
                </c:pt>
                <c:pt idx="15">
                  <c:v>4.270546201169645</c:v>
                </c:pt>
                <c:pt idx="16">
                  <c:v>3.982410537302195</c:v>
                </c:pt>
                <c:pt idx="17">
                  <c:v>3.619291636657631</c:v>
                </c:pt>
                <c:pt idx="18">
                  <c:v>3.256172736013067</c:v>
                </c:pt>
                <c:pt idx="19">
                  <c:v>2.8772910951216226</c:v>
                </c:pt>
                <c:pt idx="20">
                  <c:v>2.4984094542301785</c:v>
                </c:pt>
                <c:pt idx="21">
                  <c:v>2.1507872140490734</c:v>
                </c:pt>
                <c:pt idx="22">
                  <c:v>1.803164973867968</c:v>
                </c:pt>
                <c:pt idx="23">
                  <c:v>1.5149362488527913</c:v>
                </c:pt>
                <c:pt idx="24">
                  <c:v>1.2267075238376148</c:v>
                </c:pt>
                <c:pt idx="25">
                  <c:v>1.0074288268408018</c:v>
                </c:pt>
              </c:numCache>
            </c:numRef>
          </c:val>
          <c:smooth val="1"/>
        </c:ser>
        <c:axId val="14923902"/>
        <c:axId val="97391"/>
      </c:lineChart>
      <c:catAx>
        <c:axId val="14923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391"/>
        <c:crosses val="autoZero"/>
        <c:auto val="1"/>
        <c:lblOffset val="100"/>
        <c:noMultiLvlLbl val="0"/>
      </c:catAx>
      <c:valAx>
        <c:axId val="973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23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data'!$L$22:$L$47</c:f>
              <c:numCache/>
            </c:numRef>
          </c:cat>
          <c:val>
            <c:numRef>
              <c:f>'all data'!$M$22:$M$47</c:f>
              <c:numCache/>
            </c:numRef>
          </c:val>
        </c:ser>
        <c:gapWidth val="50"/>
        <c:axId val="876520"/>
        <c:axId val="7888681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'all data'!$R$22:$R$47</c:f>
              <c:numCache/>
            </c:numRef>
          </c: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data'!$L$22:$L$47</c:f>
              <c:numCache/>
            </c:numRef>
          </c:cat>
          <c:val>
            <c:numRef>
              <c:f>'all data'!$R$22</c:f>
              <c:numCache/>
            </c:numRef>
          </c:val>
          <c:smooth val="0"/>
        </c:ser>
        <c:axId val="3889266"/>
        <c:axId val="35003395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data'!$L$22:$L$47</c:f>
              <c:numCache/>
            </c:numRef>
          </c:cat>
          <c:val>
            <c:numRef>
              <c:f>'all data'!$N$22:$N$47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data'!$L$22:$L$47</c:f>
              <c:numCache/>
            </c:numRef>
          </c:cat>
          <c:val>
            <c:numRef>
              <c:f>'all data'!$P$22:$P$47</c:f>
              <c:numCache/>
            </c:numRef>
          </c:val>
          <c:smooth val="1"/>
        </c:ser>
        <c:axId val="876520"/>
        <c:axId val="7888681"/>
      </c:lineChart>
      <c:catAx>
        <c:axId val="87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8681"/>
        <c:crosses val="autoZero"/>
        <c:auto val="0"/>
        <c:lblOffset val="100"/>
        <c:noMultiLvlLbl val="0"/>
      </c:catAx>
      <c:valAx>
        <c:axId val="788868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76520"/>
        <c:crossesAt val="1"/>
        <c:crossBetween val="between"/>
        <c:dispUnits/>
      </c:valAx>
      <c:catAx>
        <c:axId val="3889266"/>
        <c:scaling>
          <c:orientation val="minMax"/>
        </c:scaling>
        <c:axPos val="b"/>
        <c:delete val="1"/>
        <c:majorTickMark val="in"/>
        <c:minorTickMark val="none"/>
        <c:tickLblPos val="nextTo"/>
        <c:crossAx val="35003395"/>
        <c:crosses val="autoZero"/>
        <c:auto val="0"/>
        <c:lblOffset val="100"/>
        <c:noMultiLvlLbl val="0"/>
      </c:catAx>
      <c:valAx>
        <c:axId val="35003395"/>
        <c:scaling>
          <c:orientation val="minMax"/>
        </c:scaling>
        <c:axPos val="l"/>
        <c:delete val="1"/>
        <c:majorTickMark val="in"/>
        <c:minorTickMark val="none"/>
        <c:tickLblPos val="nextTo"/>
        <c:crossAx val="3889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17</xdr:row>
      <xdr:rowOff>85725</xdr:rowOff>
    </xdr:from>
    <xdr:to>
      <xdr:col>18</xdr:col>
      <xdr:colOff>581025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9372600" y="2876550"/>
        <a:ext cx="43243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485775</xdr:colOff>
      <xdr:row>17</xdr:row>
      <xdr:rowOff>142875</xdr:rowOff>
    </xdr:from>
    <xdr:to>
      <xdr:col>35</xdr:col>
      <xdr:colOff>514350</xdr:colOff>
      <xdr:row>48</xdr:row>
      <xdr:rowOff>85725</xdr:rowOff>
    </xdr:to>
    <xdr:graphicFrame>
      <xdr:nvGraphicFramePr>
        <xdr:cNvPr id="2" name="Chart 5"/>
        <xdr:cNvGraphicFramePr/>
      </xdr:nvGraphicFramePr>
      <xdr:xfrm>
        <a:off x="19402425" y="2933700"/>
        <a:ext cx="61722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371475</xdr:colOff>
      <xdr:row>6</xdr:row>
      <xdr:rowOff>28575</xdr:rowOff>
    </xdr:from>
    <xdr:to>
      <xdr:col>26</xdr:col>
      <xdr:colOff>200025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3315950" y="1038225"/>
        <a:ext cx="49244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53"/>
  <sheetViews>
    <sheetView tabSelected="1" workbookViewId="0" topLeftCell="A1">
      <selection activeCell="L1" sqref="L1"/>
    </sheetView>
  </sheetViews>
  <sheetFormatPr defaultColWidth="9.140625" defaultRowHeight="12.75"/>
  <cols>
    <col min="1" max="1" width="26.140625" style="0" bestFit="1" customWidth="1"/>
    <col min="6" max="8" width="9.140625" style="3" customWidth="1"/>
    <col min="10" max="10" width="9.140625" style="6" customWidth="1"/>
    <col min="11" max="11" width="10.57421875" style="3" customWidth="1"/>
    <col min="12" max="12" width="9.140625" style="6" customWidth="1"/>
    <col min="14" max="14" width="15.421875" style="3" customWidth="1"/>
    <col min="15" max="15" width="10.57421875" style="0" bestFit="1" customWidth="1"/>
    <col min="16" max="16" width="10.57421875" style="0" customWidth="1"/>
    <col min="17" max="17" width="10.421875" style="0" bestFit="1" customWidth="1"/>
    <col min="18" max="18" width="12.421875" style="0" bestFit="1" customWidth="1"/>
    <col min="19" max="19" width="10.57421875" style="0" bestFit="1" customWidth="1"/>
    <col min="25" max="25" width="12.421875" style="0" bestFit="1" customWidth="1"/>
    <col min="29" max="29" width="14.421875" style="0" customWidth="1"/>
    <col min="30" max="32" width="11.7109375" style="0" bestFit="1" customWidth="1"/>
    <col min="33" max="33" width="12.421875" style="0" bestFit="1" customWidth="1"/>
    <col min="34" max="34" width="10.57421875" style="0" customWidth="1"/>
    <col min="35" max="35" width="10.421875" style="0" customWidth="1"/>
    <col min="37" max="37" width="12.421875" style="0" bestFit="1" customWidth="1"/>
    <col min="39" max="39" width="12.421875" style="0" bestFit="1" customWidth="1"/>
    <col min="41" max="41" width="9.28125" style="0" bestFit="1" customWidth="1"/>
    <col min="42" max="42" width="11.7109375" style="0" bestFit="1" customWidth="1"/>
    <col min="43" max="43" width="9.28125" style="0" bestFit="1" customWidth="1"/>
    <col min="44" max="45" width="12.57421875" style="0" bestFit="1" customWidth="1"/>
    <col min="46" max="46" width="9.28125" style="0" bestFit="1" customWidth="1"/>
  </cols>
  <sheetData>
    <row r="1" spans="2:46" ht="12.75">
      <c r="B1" t="s">
        <v>0</v>
      </c>
      <c r="C1" t="s">
        <v>1</v>
      </c>
      <c r="D1" t="s">
        <v>2</v>
      </c>
      <c r="E1" t="s">
        <v>551</v>
      </c>
      <c r="F1" s="3" t="s">
        <v>563</v>
      </c>
      <c r="G1" s="3" t="s">
        <v>564</v>
      </c>
      <c r="I1" t="s">
        <v>566</v>
      </c>
      <c r="J1" s="6" t="s">
        <v>567</v>
      </c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2.75">
      <c r="A2" t="s">
        <v>3</v>
      </c>
      <c r="B2" s="1">
        <v>145179</v>
      </c>
      <c r="C2" s="1">
        <v>5793</v>
      </c>
      <c r="D2" s="1">
        <v>1061263</v>
      </c>
      <c r="E2" s="2">
        <f>C2/B2</f>
        <v>0.03990246523257496</v>
      </c>
      <c r="I2">
        <f aca="true" t="shared" si="0" ref="I2:I7">B2/D2</f>
        <v>0.13679832426080998</v>
      </c>
      <c r="P2" t="s">
        <v>582</v>
      </c>
      <c r="Q2">
        <f>1.95996</f>
        <v>1.95996</v>
      </c>
      <c r="R2">
        <f>Q2^2</f>
        <v>3.8414432015999997</v>
      </c>
      <c r="AQ2" s="2"/>
      <c r="AR2" s="2"/>
      <c r="AS2" s="2"/>
      <c r="AT2" s="2">
        <f>SQRT(AS2)</f>
        <v>0</v>
      </c>
    </row>
    <row r="3" spans="1:42" ht="12.75">
      <c r="A3" t="s">
        <v>4</v>
      </c>
      <c r="B3" s="1">
        <v>90422</v>
      </c>
      <c r="C3" s="1">
        <v>5050</v>
      </c>
      <c r="D3" s="1">
        <v>637682</v>
      </c>
      <c r="E3" s="2">
        <f aca="true" t="shared" si="1" ref="E3:E66">C3/B3</f>
        <v>0.05584924022914777</v>
      </c>
      <c r="I3">
        <f t="shared" si="0"/>
        <v>0.14179794944815755</v>
      </c>
      <c r="K3" s="6" t="s">
        <v>572</v>
      </c>
      <c r="L3">
        <f>COUNT(D7:D96)</f>
        <v>90</v>
      </c>
      <c r="N3" s="4" t="s">
        <v>560</v>
      </c>
      <c r="AA3">
        <v>100</v>
      </c>
      <c r="AC3" s="4" t="s">
        <v>560</v>
      </c>
      <c r="AP3">
        <v>100</v>
      </c>
    </row>
    <row r="4" spans="1:42" ht="15.75">
      <c r="A4" t="s">
        <v>5</v>
      </c>
      <c r="B4" s="1">
        <v>57161</v>
      </c>
      <c r="C4" s="1">
        <v>4686</v>
      </c>
      <c r="D4" s="1">
        <v>376689</v>
      </c>
      <c r="E4" s="2">
        <f t="shared" si="1"/>
        <v>0.0819789716764927</v>
      </c>
      <c r="I4">
        <f t="shared" si="0"/>
        <v>0.15174586993514544</v>
      </c>
      <c r="N4" s="28" t="s">
        <v>561</v>
      </c>
      <c r="V4" s="14"/>
      <c r="W4" s="14"/>
      <c r="X4" s="14"/>
      <c r="Y4" s="14"/>
      <c r="Z4" s="14"/>
      <c r="AA4" s="14" t="s">
        <v>571</v>
      </c>
      <c r="AC4" s="28" t="s">
        <v>562</v>
      </c>
      <c r="AK4" s="17"/>
      <c r="AL4" s="14"/>
      <c r="AM4" s="17"/>
      <c r="AN4" s="17"/>
      <c r="AO4" s="14"/>
      <c r="AP4" s="14" t="s">
        <v>571</v>
      </c>
    </row>
    <row r="5" spans="1:42" ht="12.75">
      <c r="A5" t="s">
        <v>6</v>
      </c>
      <c r="B5" s="1">
        <v>32658</v>
      </c>
      <c r="C5" s="1">
        <v>2901</v>
      </c>
      <c r="D5" s="1">
        <v>205627</v>
      </c>
      <c r="E5" s="2">
        <f t="shared" si="1"/>
        <v>0.0888296895094617</v>
      </c>
      <c r="F5" s="3" t="s">
        <v>579</v>
      </c>
      <c r="I5">
        <f t="shared" si="0"/>
        <v>0.15882155553502214</v>
      </c>
      <c r="J5" s="3" t="s">
        <v>579</v>
      </c>
      <c r="N5" s="4"/>
      <c r="O5" s="2" t="s">
        <v>569</v>
      </c>
      <c r="P5" s="2" t="s">
        <v>554</v>
      </c>
      <c r="Q5" s="16" t="s">
        <v>574</v>
      </c>
      <c r="R5" s="2" t="s">
        <v>552</v>
      </c>
      <c r="S5" s="2" t="s">
        <v>553</v>
      </c>
      <c r="T5" s="2" t="s">
        <v>555</v>
      </c>
      <c r="U5" s="2" t="s">
        <v>556</v>
      </c>
      <c r="V5" s="15"/>
      <c r="W5" s="15" t="s">
        <v>558</v>
      </c>
      <c r="X5" s="15" t="s">
        <v>583</v>
      </c>
      <c r="Y5" s="15" t="s">
        <v>584</v>
      </c>
      <c r="Z5" s="15" t="s">
        <v>559</v>
      </c>
      <c r="AA5" s="15" t="s">
        <v>570</v>
      </c>
      <c r="AC5" s="4"/>
      <c r="AD5" s="2" t="s">
        <v>569</v>
      </c>
      <c r="AE5" s="2" t="s">
        <v>554</v>
      </c>
      <c r="AF5" s="16" t="s">
        <v>574</v>
      </c>
      <c r="AG5" s="2" t="s">
        <v>552</v>
      </c>
      <c r="AH5" s="2" t="s">
        <v>553</v>
      </c>
      <c r="AI5" s="2" t="s">
        <v>555</v>
      </c>
      <c r="AJ5" s="2" t="s">
        <v>556</v>
      </c>
      <c r="AK5" s="15"/>
      <c r="AL5" s="15" t="s">
        <v>558</v>
      </c>
      <c r="AM5" s="15" t="s">
        <v>583</v>
      </c>
      <c r="AN5" s="15" t="s">
        <v>584</v>
      </c>
      <c r="AO5" s="15" t="s">
        <v>559</v>
      </c>
      <c r="AP5" s="15" t="s">
        <v>570</v>
      </c>
    </row>
    <row r="6" spans="1:42" ht="12.75">
      <c r="A6" s="4" t="s">
        <v>7</v>
      </c>
      <c r="B6" s="9">
        <v>29503</v>
      </c>
      <c r="C6" s="9">
        <v>2617</v>
      </c>
      <c r="D6" s="9">
        <v>185208</v>
      </c>
      <c r="E6" s="8">
        <f t="shared" si="1"/>
        <v>0.08870284377859879</v>
      </c>
      <c r="F6" s="8">
        <f>SUM(E7:E96)/90</f>
        <v>0.08895642234162023</v>
      </c>
      <c r="I6" s="4">
        <f t="shared" si="0"/>
        <v>0.15929657466200164</v>
      </c>
      <c r="J6" s="10">
        <f>SUM(I7:I96)/L3</f>
        <v>0.15927731371144965</v>
      </c>
      <c r="L6" s="5"/>
      <c r="O6" s="2">
        <f>E6</f>
        <v>0.08870284377859879</v>
      </c>
      <c r="P6" s="2">
        <f>SQRT(O6*(1-O6)/O15)</f>
        <v>0.0016552579772029698</v>
      </c>
      <c r="Q6" s="2">
        <f>$R$2/O15</f>
        <v>0.00013020517240958546</v>
      </c>
      <c r="R6" s="2">
        <f>(O6+Q6/2)/(1+Q6)</f>
        <v>0.08875638982376412</v>
      </c>
      <c r="S6" s="2">
        <f>$Q$2*SQRT((O6*(1-O6)+Q6/4)/O15)/(1+Q6)</f>
        <v>0.003244470123609648</v>
      </c>
      <c r="T6" s="2">
        <f>R6-S6</f>
        <v>0.08551191970015447</v>
      </c>
      <c r="U6" s="2">
        <f>R6+S6</f>
        <v>0.09200085994737377</v>
      </c>
      <c r="V6">
        <v>0</v>
      </c>
      <c r="W6">
        <f>COUNTIF($F$7:$F$96,V6)</f>
        <v>1</v>
      </c>
      <c r="X6" s="3">
        <f>NORMDIST($V6,$O$8,$P$8,FALSE)</f>
        <v>0.16421936183588862</v>
      </c>
      <c r="Y6" s="3">
        <f>NORMDIST($V6,$O$8,$P$7,FALSE)</f>
        <v>0.7975493405873797</v>
      </c>
      <c r="Z6" s="3">
        <f aca="true" t="shared" si="2" ref="Z6:Z38">(W6-Y6)^2</f>
        <v>0.040986269496604784</v>
      </c>
      <c r="AA6" s="3">
        <f>(1-$O$8)^($AA$3-(V6*100))*$O$8^(V6*100)*COMBIN(AA$3,V6*100)*90</f>
        <v>0.00809389569582902</v>
      </c>
      <c r="AC6" s="3"/>
      <c r="AD6" s="2">
        <f>I6</f>
        <v>0.15929657466200164</v>
      </c>
      <c r="AE6" s="5">
        <f>SQRT(AD6*(1-AD6)/AD15)</f>
        <v>0.0008503442044814405</v>
      </c>
      <c r="AF6" s="2">
        <f>$R$2/AD15</f>
        <v>2.0741237968122326E-05</v>
      </c>
      <c r="AG6" s="2">
        <f>(I6+AF6/2)/(1+AF6)</f>
        <v>0.15930364112625595</v>
      </c>
      <c r="AH6" s="2">
        <f>$Q$2*SQRT((AD6*(1-AD6)+AF6/4)/AD15)/(1+AF6)</f>
        <v>0.0016666383239865854</v>
      </c>
      <c r="AI6" s="5">
        <f>AG6-AH6</f>
        <v>0.15763700280226936</v>
      </c>
      <c r="AJ6" s="5">
        <f>AG6+AH6</f>
        <v>0.16097027945024253</v>
      </c>
      <c r="AK6">
        <v>0.1</v>
      </c>
      <c r="AL6">
        <f>COUNTIF(J$7:J$96,AK6)</f>
        <v>0</v>
      </c>
      <c r="AM6" s="3">
        <f>NORMDIST($AK6,$AD$8,$AE$8,FALSE)/2</f>
        <v>1.5877253188788207</v>
      </c>
      <c r="AN6" s="2">
        <f>NORMDIST($AK6,$AD$8,$AE$7,FALSE)/2</f>
        <v>0.0013902824649102469</v>
      </c>
      <c r="AO6" s="3">
        <f aca="true" t="shared" si="3" ref="AO6:AO32">(AL6-AN6)^2</f>
        <v>1.9328853322369116E-06</v>
      </c>
      <c r="AP6" s="3">
        <f>(1-$AD$8)^($AP$3-(AK6*100))*$AD$8^(AK6*100)*COMBIN(AP$3,AK6*100)*45</f>
        <v>1.3545828509383067</v>
      </c>
    </row>
    <row r="7" spans="1:42" ht="12.75">
      <c r="A7" t="s">
        <v>8</v>
      </c>
      <c r="B7">
        <v>322</v>
      </c>
      <c r="C7">
        <v>20</v>
      </c>
      <c r="D7" s="1">
        <v>2050</v>
      </c>
      <c r="E7" s="2">
        <f t="shared" si="1"/>
        <v>0.062111801242236024</v>
      </c>
      <c r="F7" s="3">
        <f aca="true" t="shared" si="4" ref="F7:F66">ROUND(E7,2)</f>
        <v>0.06</v>
      </c>
      <c r="G7" s="2">
        <f>(E7-F$6)^2</f>
        <v>0.0007206336819695035</v>
      </c>
      <c r="H7" s="18">
        <f>B7*(E7-E$6)^2</f>
        <v>0.2276809009009505</v>
      </c>
      <c r="I7">
        <f t="shared" si="0"/>
        <v>0.15707317073170732</v>
      </c>
      <c r="J7" s="6">
        <f>ROUND(I7*2,2)/2</f>
        <v>0.155</v>
      </c>
      <c r="K7" s="2">
        <f>(I7-J$6)^2</f>
        <v>4.85824627514742E-06</v>
      </c>
      <c r="L7" s="24">
        <f>D7*(I7-I$6)^2</f>
        <v>0.010134226326358929</v>
      </c>
      <c r="N7" s="3" t="s">
        <v>580</v>
      </c>
      <c r="O7" s="2"/>
      <c r="P7" s="2">
        <f>SQRT(SUM(G7:G96)/($L$3-1))</f>
        <v>0.03947250664894571</v>
      </c>
      <c r="Q7" s="18">
        <f>SQRT((SUM(H7:H96)/O15)*$L$3/($L$3-1))</f>
        <v>0.03971979633086557</v>
      </c>
      <c r="R7" s="2">
        <f>Q7/P7</f>
        <v>1.0062648588324823</v>
      </c>
      <c r="S7" s="2"/>
      <c r="T7" s="2"/>
      <c r="U7" s="2"/>
      <c r="V7">
        <f>ROUND(V6+0.01,2)</f>
        <v>0.01</v>
      </c>
      <c r="W7">
        <f aca="true" t="shared" si="5" ref="W7:W38">COUNTIF($F$7:$F$96,V7)</f>
        <v>0</v>
      </c>
      <c r="X7" s="3">
        <f aca="true" t="shared" si="6" ref="X7:X38">NORMDIST($V7,$O$8,$P$8,FALSE)</f>
        <v>0.41719563087479844</v>
      </c>
      <c r="Y7" s="3">
        <f aca="true" t="shared" si="7" ref="Y7:Y38">NORMDIST($V7,$O$8,$P$7,FALSE)</f>
        <v>1.3670214285010693</v>
      </c>
      <c r="Z7" s="3">
        <f t="shared" si="2"/>
        <v>1.8687475859811042</v>
      </c>
      <c r="AA7" s="3">
        <f aca="true" t="shared" si="8" ref="AA7:AA38">(1-$O$8)^($AA$3-(V7*100))*$O$8^(V7*100)*COMBIN(AA$3,V7*100)*90</f>
        <v>0.07903068761625946</v>
      </c>
      <c r="AC7" s="3" t="s">
        <v>580</v>
      </c>
      <c r="AD7" s="2"/>
      <c r="AE7" s="5">
        <f>SQRT(SUM(K7:K96)/($L$3-1))</f>
        <v>0.013781241430767921</v>
      </c>
      <c r="AF7" s="23">
        <f>SQRT((SUM(L7:L96)/AD15)*$L$3/($L$3-1))</f>
        <v>0.013856378086140085</v>
      </c>
      <c r="AG7" s="2">
        <f>AF7/AE7</f>
        <v>1.0054520962969573</v>
      </c>
      <c r="AH7" s="2"/>
      <c r="AI7" s="2"/>
      <c r="AJ7" s="2"/>
      <c r="AK7">
        <f>AK6+0.005</f>
        <v>0.10500000000000001</v>
      </c>
      <c r="AL7">
        <f>COUNTIF(J$7:J$96,AK7)</f>
        <v>0</v>
      </c>
      <c r="AM7" s="3">
        <f>NORMDIST($AK7,$AD$8,$AE$8,FALSE)/2</f>
        <v>1.9214947201516495</v>
      </c>
      <c r="AN7" s="2">
        <f>NORMDIST($AK7,$AD$8,$AE$7,FALSE)/2</f>
        <v>0.006198179163563936</v>
      </c>
      <c r="AO7" s="3">
        <f t="shared" si="3"/>
        <v>3.841742494363813E-05</v>
      </c>
      <c r="AP7" s="3">
        <f>(AP8+AP6)/2</f>
        <v>1.7271397453309716</v>
      </c>
    </row>
    <row r="8" spans="1:42" ht="12.75">
      <c r="A8" t="s">
        <v>9</v>
      </c>
      <c r="B8">
        <v>328</v>
      </c>
      <c r="C8">
        <v>19</v>
      </c>
      <c r="D8" s="1">
        <v>2055</v>
      </c>
      <c r="E8" s="2">
        <f t="shared" si="1"/>
        <v>0.057926829268292686</v>
      </c>
      <c r="F8" s="3">
        <f t="shared" si="4"/>
        <v>0.06</v>
      </c>
      <c r="G8" s="2">
        <f aca="true" t="shared" si="9" ref="G8:G38">(E8-F$6)^2</f>
        <v>0.0009628356462962964</v>
      </c>
      <c r="H8" s="18">
        <f aca="true" t="shared" si="10" ref="H8:H71">B8*(E8-E$6)^2</f>
        <v>0.3106694866774515</v>
      </c>
      <c r="I8">
        <f aca="true" t="shared" si="11" ref="I8:I71">B8/D8</f>
        <v>0.15961070559610704</v>
      </c>
      <c r="J8" s="6">
        <f aca="true" t="shared" si="12" ref="J8:J71">ROUND(I8*2,2)/2</f>
        <v>0.16</v>
      </c>
      <c r="K8" s="2">
        <f aca="true" t="shared" si="13" ref="K8:K71">(I8-J$6)^2</f>
        <v>1.1115014875540732E-07</v>
      </c>
      <c r="L8" s="24">
        <f aca="true" t="shared" si="14" ref="L8:L71">D8*(I8-I$6)^2</f>
        <v>0.00020278379093076847</v>
      </c>
      <c r="N8" s="3" t="s">
        <v>573</v>
      </c>
      <c r="O8" s="2">
        <f>F6</f>
        <v>0.08895642234162023</v>
      </c>
      <c r="P8" s="2">
        <f>SQRT(O8*(1-O8)/L3)</f>
        <v>0.03000799472470249</v>
      </c>
      <c r="Q8" s="18">
        <f>SQRT(O6*(1-O6)/L3)</f>
        <v>0.029969363854181395</v>
      </c>
      <c r="R8" s="2"/>
      <c r="S8" s="2"/>
      <c r="T8" s="2"/>
      <c r="U8" s="2"/>
      <c r="V8">
        <f aca="true" t="shared" si="15" ref="V8:V38">ROUND(V7+0.01,2)</f>
        <v>0.02</v>
      </c>
      <c r="W8">
        <f t="shared" si="5"/>
        <v>1</v>
      </c>
      <c r="X8" s="3">
        <f t="shared" si="6"/>
        <v>0.948475046188129</v>
      </c>
      <c r="Y8" s="3">
        <f>NORMDIST($V8,$O$8,$P$7,FALSE)</f>
        <v>2.1974518444300686</v>
      </c>
      <c r="Z8" s="3">
        <f t="shared" si="2"/>
        <v>1.433890919728973</v>
      </c>
      <c r="AA8" s="3">
        <f t="shared" si="8"/>
        <v>0.38197867390570966</v>
      </c>
      <c r="AC8" s="3" t="s">
        <v>573</v>
      </c>
      <c r="AD8" s="2">
        <f>J6</f>
        <v>0.15927731371144965</v>
      </c>
      <c r="AE8" s="5">
        <f>SQRT(AD8*(1-AD8)/$L$3)</f>
        <v>0.03857288210479166</v>
      </c>
      <c r="AF8" s="23">
        <f>SQRT(AD6*(1-AD6)/$L$3)</f>
        <v>0.03857477240704157</v>
      </c>
      <c r="AG8" s="2"/>
      <c r="AH8" s="2"/>
      <c r="AI8" s="2"/>
      <c r="AJ8" s="2"/>
      <c r="AK8">
        <f aca="true" t="shared" si="16" ref="AK8:AK32">AK7+0.005</f>
        <v>0.11000000000000001</v>
      </c>
      <c r="AL8">
        <f>COUNTIF(J$7:J$96,AK8)</f>
        <v>0</v>
      </c>
      <c r="AM8" s="3">
        <f>NORMDIST($AK8,$AD$8,$AE$8,FALSE)/2</f>
        <v>2.2866819052551186</v>
      </c>
      <c r="AN8" s="2">
        <f>NORMDIST($AK8,$AD$8,$AE$7,FALSE)/2</f>
        <v>0.02422467236240682</v>
      </c>
      <c r="AO8" s="3">
        <f t="shared" si="3"/>
        <v>0.0005868347510659568</v>
      </c>
      <c r="AP8" s="3">
        <f>(1-$AD$8)^($AP$3-(AK8*100))*$AD$8^(AK8*100)*COMBIN(AP$3,AK8*100)*45</f>
        <v>2.0996966397236365</v>
      </c>
    </row>
    <row r="9" spans="1:42" ht="12.75">
      <c r="A9" t="s">
        <v>10</v>
      </c>
      <c r="B9">
        <v>334</v>
      </c>
      <c r="C9">
        <v>25</v>
      </c>
      <c r="D9" s="1">
        <v>2146</v>
      </c>
      <c r="E9" s="2">
        <f t="shared" si="1"/>
        <v>0.0748502994011976</v>
      </c>
      <c r="F9" s="3">
        <f t="shared" si="4"/>
        <v>0.07</v>
      </c>
      <c r="G9" s="2">
        <f t="shared" si="9"/>
        <v>0.0001989827044103175</v>
      </c>
      <c r="H9" s="18">
        <f t="shared" si="10"/>
        <v>0.06409225723310834</v>
      </c>
      <c r="I9">
        <f t="shared" si="11"/>
        <v>0.15563839701770738</v>
      </c>
      <c r="J9" s="6">
        <f t="shared" si="12"/>
        <v>0.155</v>
      </c>
      <c r="K9" s="2">
        <f t="shared" si="13"/>
        <v>1.324171470399623E-05</v>
      </c>
      <c r="L9" s="24">
        <f t="shared" si="14"/>
        <v>0.028718337851302036</v>
      </c>
      <c r="S9" s="2"/>
      <c r="T9" s="2"/>
      <c r="U9" s="2"/>
      <c r="V9">
        <f t="shared" si="15"/>
        <v>0.03</v>
      </c>
      <c r="W9">
        <f t="shared" si="5"/>
        <v>6</v>
      </c>
      <c r="X9" s="3">
        <f t="shared" si="6"/>
        <v>1.9296690595665378</v>
      </c>
      <c r="Y9" s="3">
        <f t="shared" si="7"/>
        <v>3.3127578602851147</v>
      </c>
      <c r="Z9" s="3">
        <f t="shared" si="2"/>
        <v>7.221270317459435</v>
      </c>
      <c r="AA9" s="3">
        <f t="shared" si="8"/>
        <v>1.2183781300637209</v>
      </c>
      <c r="AC9" s="3"/>
      <c r="AH9" s="2"/>
      <c r="AI9" s="2"/>
      <c r="AJ9" s="2"/>
      <c r="AK9">
        <f t="shared" si="16"/>
        <v>0.11500000000000002</v>
      </c>
      <c r="AL9">
        <f>COUNTIF(J$7:J$96,AK9)</f>
        <v>0</v>
      </c>
      <c r="AM9" s="3">
        <f>NORMDIST($AK9,$AD$8,$AE$8,FALSE)/2</f>
        <v>2.6759318547209148</v>
      </c>
      <c r="AN9" s="2">
        <f>NORMDIST($AK9,$AD$8,$AE$7,FALSE)/2</f>
        <v>0.08300120622647113</v>
      </c>
      <c r="AO9" s="3">
        <f t="shared" si="3"/>
        <v>0.006889200235049189</v>
      </c>
      <c r="AP9" s="3">
        <f>(AP10+AP8)/2</f>
        <v>2.524999306012552</v>
      </c>
    </row>
    <row r="10" spans="1:42" ht="12.75">
      <c r="A10" t="s">
        <v>11</v>
      </c>
      <c r="B10">
        <v>292</v>
      </c>
      <c r="C10">
        <v>28</v>
      </c>
      <c r="D10" s="1">
        <v>2090</v>
      </c>
      <c r="E10" s="2">
        <f t="shared" si="1"/>
        <v>0.0958904109589041</v>
      </c>
      <c r="F10" s="3">
        <f t="shared" si="4"/>
        <v>0.1</v>
      </c>
      <c r="G10" s="2">
        <f t="shared" si="9"/>
        <v>4.80801981446224E-05</v>
      </c>
      <c r="H10" s="18">
        <f t="shared" si="10"/>
        <v>0.015085047615649425</v>
      </c>
      <c r="I10">
        <f t="shared" si="11"/>
        <v>0.1397129186602871</v>
      </c>
      <c r="J10" s="6">
        <f t="shared" si="12"/>
        <v>0.14</v>
      </c>
      <c r="K10" s="2">
        <f t="shared" si="13"/>
        <v>0.000382765553717954</v>
      </c>
      <c r="L10" s="24">
        <f t="shared" si="14"/>
        <v>0.8015559272023948</v>
      </c>
      <c r="N10" s="3" t="s">
        <v>581</v>
      </c>
      <c r="O10" s="2"/>
      <c r="P10" s="5">
        <f>SQRT(O6*(1-O6)/P15)</f>
        <v>0.002174904605055354</v>
      </c>
      <c r="Q10" s="2">
        <f>$R$2/P15</f>
        <v>0.00022479015329931467</v>
      </c>
      <c r="R10" s="2">
        <f>(O6+Q10/2)/(1+Q10)</f>
        <v>0.08879527855097072</v>
      </c>
      <c r="S10" s="2">
        <f>$Q$2*SQRT((O6*(1-O6)+Q10/4)/P15)/(1+Q10)</f>
        <v>0.004263249193423702</v>
      </c>
      <c r="T10" s="2">
        <f>R10-S10</f>
        <v>0.08453202935754701</v>
      </c>
      <c r="U10" s="2">
        <f>R10+S10</f>
        <v>0.09305852774439442</v>
      </c>
      <c r="V10">
        <f t="shared" si="15"/>
        <v>0.04</v>
      </c>
      <c r="W10">
        <f t="shared" si="5"/>
        <v>4</v>
      </c>
      <c r="X10" s="3">
        <f t="shared" si="6"/>
        <v>3.5132618819932935</v>
      </c>
      <c r="Y10" s="3">
        <f t="shared" si="7"/>
        <v>4.683670148049862</v>
      </c>
      <c r="Z10" s="3">
        <f t="shared" si="2"/>
        <v>0.46740487133452074</v>
      </c>
      <c r="AA10" s="3">
        <f t="shared" si="8"/>
        <v>2.884908178450255</v>
      </c>
      <c r="AC10" s="3" t="s">
        <v>581</v>
      </c>
      <c r="AD10" s="2"/>
      <c r="AE10" s="5">
        <f>SQRT(AD6*(1-AD6)/AE15)</f>
        <v>0.0003038736748675175</v>
      </c>
      <c r="AF10" s="2">
        <f>$R$2/AE15</f>
        <v>2.6486911349979238E-06</v>
      </c>
      <c r="AG10" s="2">
        <f>(AD6+AF10/2)/(1+AF10)</f>
        <v>0.15929747707775377</v>
      </c>
      <c r="AH10" s="2">
        <f>$Q$2*SQRT((AD6*(1-AD6)+AF10/4)/AE15)/(1+AF10)</f>
        <v>0.0005955801427058961</v>
      </c>
      <c r="AI10" s="5">
        <f>AG10-AH10</f>
        <v>0.15870189693504788</v>
      </c>
      <c r="AJ10" s="5">
        <f>AG10+AH10</f>
        <v>0.15989305722045966</v>
      </c>
      <c r="AK10">
        <f t="shared" si="16"/>
        <v>0.12000000000000002</v>
      </c>
      <c r="AL10">
        <f>COUNTIF(J$7:J$96,AK10)</f>
        <v>0</v>
      </c>
      <c r="AM10" s="3">
        <f>NORMDIST($AK10,$AD$8,$AE$8,FALSE)/2</f>
        <v>3.079265090572822</v>
      </c>
      <c r="AN10" s="2">
        <f>NORMDIST($AK10,$AD$8,$AE$7,FALSE)/2</f>
        <v>0.24931224042465502</v>
      </c>
      <c r="AO10" s="3">
        <f t="shared" si="3"/>
        <v>0.06215659322556099</v>
      </c>
      <c r="AP10" s="3">
        <f>(1-$AD$8)^($AP$3-(AK10*100))*$AD$8^(AK10*100)*COMBIN(AP$3,AK10*100)*45</f>
        <v>2.9503019723014674</v>
      </c>
    </row>
    <row r="11" spans="1:42" ht="12.75">
      <c r="A11" t="s">
        <v>12</v>
      </c>
      <c r="B11">
        <v>342</v>
      </c>
      <c r="C11">
        <v>17</v>
      </c>
      <c r="D11" s="1">
        <v>2156</v>
      </c>
      <c r="E11" s="2">
        <f t="shared" si="1"/>
        <v>0.049707602339181284</v>
      </c>
      <c r="F11" s="3">
        <f t="shared" si="4"/>
        <v>0.05</v>
      </c>
      <c r="G11" s="2">
        <f t="shared" si="9"/>
        <v>0.0015404698715838511</v>
      </c>
      <c r="H11" s="18">
        <f t="shared" si="10"/>
        <v>0.5200550683821147</v>
      </c>
      <c r="I11">
        <f t="shared" si="11"/>
        <v>0.15862708719851576</v>
      </c>
      <c r="J11" s="6">
        <f t="shared" si="12"/>
        <v>0.16</v>
      </c>
      <c r="K11" s="2">
        <f t="shared" si="13"/>
        <v>4.2279451812217086E-07</v>
      </c>
      <c r="L11" s="24">
        <f t="shared" si="14"/>
        <v>0.0009663482278768315</v>
      </c>
      <c r="O11" s="2"/>
      <c r="P11" s="25">
        <f>SQRT(O6*(1-O6)/Q15)</f>
        <v>0.002191263521058517</v>
      </c>
      <c r="Q11" s="18">
        <f>$R$2/Q15</f>
        <v>0.0002281844658908637</v>
      </c>
      <c r="R11" s="18">
        <f>(O6+Q11/2)/(1+Q11)</f>
        <v>0.08879667398991695</v>
      </c>
      <c r="S11" s="18">
        <f>$Q$2*SQRT((O6*(1-O6)+Q11/4)/Q15)/(1+Q11)</f>
        <v>0.0042953239028564886</v>
      </c>
      <c r="T11" s="18">
        <f>R11-S11</f>
        <v>0.08450135008706046</v>
      </c>
      <c r="U11" s="18">
        <f>R11+S11</f>
        <v>0.09309199789277343</v>
      </c>
      <c r="V11">
        <f t="shared" si="15"/>
        <v>0.05</v>
      </c>
      <c r="W11">
        <f t="shared" si="5"/>
        <v>10</v>
      </c>
      <c r="X11" s="3">
        <f t="shared" si="6"/>
        <v>5.724123303823439</v>
      </c>
      <c r="Y11" s="3">
        <f t="shared" si="7"/>
        <v>6.210251563995278</v>
      </c>
      <c r="Z11" s="3">
        <f t="shared" si="2"/>
        <v>14.36219320820024</v>
      </c>
      <c r="AA11" s="3">
        <f t="shared" si="8"/>
        <v>5.408432087489806</v>
      </c>
      <c r="AC11" s="3"/>
      <c r="AD11" s="2"/>
      <c r="AE11" s="23">
        <f>SQRT(AD6*(1-AD6)/AF15)</f>
        <v>0.0003055153486098913</v>
      </c>
      <c r="AF11" s="21">
        <f>$R$2/AF15</f>
        <v>2.6773874837172556E-06</v>
      </c>
      <c r="AG11" s="21">
        <f>(AD6+AF11/2)/(1+AF11)</f>
        <v>0.159297486854646</v>
      </c>
      <c r="AH11" s="21">
        <f>$Q$2*SQRT((AD6*(1-AD6)+AF11/4)/AF15)/(1+AF11)</f>
        <v>0.0005987977558615631</v>
      </c>
      <c r="AI11" s="23">
        <f>AG11-AH11</f>
        <v>0.15869868909878446</v>
      </c>
      <c r="AJ11" s="23">
        <f>AG11+AH11</f>
        <v>0.15989628461050756</v>
      </c>
      <c r="AK11">
        <f t="shared" si="16"/>
        <v>0.12500000000000003</v>
      </c>
      <c r="AL11">
        <f>COUNTIF(J$7:J$96,AK11)</f>
        <v>0</v>
      </c>
      <c r="AM11" s="3">
        <f>NORMDIST($AK11,$AD$8,$AE$8,FALSE)/2</f>
        <v>3.4843505535458332</v>
      </c>
      <c r="AN11" s="2">
        <f>NORMDIST($AK11,$AD$8,$AE$7,FALSE)/2</f>
        <v>0.6565011705748337</v>
      </c>
      <c r="AO11" s="3">
        <f t="shared" si="3"/>
        <v>0.4309937869661269</v>
      </c>
      <c r="AP11" s="3">
        <f>(AP12+AP10)/2</f>
        <v>3.366958515351161</v>
      </c>
    </row>
    <row r="12" spans="1:42" ht="12.75">
      <c r="A12" t="s">
        <v>13</v>
      </c>
      <c r="B12">
        <v>340</v>
      </c>
      <c r="C12">
        <v>43</v>
      </c>
      <c r="D12" s="1">
        <v>2105</v>
      </c>
      <c r="E12" s="2">
        <f t="shared" si="1"/>
        <v>0.1264705882352941</v>
      </c>
      <c r="F12" s="3">
        <f t="shared" si="4"/>
        <v>0.13</v>
      </c>
      <c r="G12" s="2">
        <f t="shared" si="9"/>
        <v>0.001407312642698085</v>
      </c>
      <c r="H12" s="18">
        <f t="shared" si="10"/>
        <v>0.48497685725772177</v>
      </c>
      <c r="I12">
        <f t="shared" si="11"/>
        <v>0.16152019002375298</v>
      </c>
      <c r="J12" s="6">
        <f t="shared" si="12"/>
        <v>0.16</v>
      </c>
      <c r="K12" s="2">
        <f t="shared" si="13"/>
        <v>5.03049415229137E-06</v>
      </c>
      <c r="L12" s="24">
        <f t="shared" si="14"/>
        <v>0.01040809940811978</v>
      </c>
      <c r="S12" s="2"/>
      <c r="T12" s="2"/>
      <c r="U12" s="2"/>
      <c r="V12">
        <f t="shared" si="15"/>
        <v>0.06</v>
      </c>
      <c r="W12">
        <f t="shared" si="5"/>
        <v>7</v>
      </c>
      <c r="X12" s="3">
        <f t="shared" si="6"/>
        <v>8.345996596627396</v>
      </c>
      <c r="Y12" s="3">
        <f t="shared" si="7"/>
        <v>7.722507986497383</v>
      </c>
      <c r="Z12" s="3">
        <f t="shared" si="2"/>
        <v>0.5220177905525021</v>
      </c>
      <c r="AA12" s="3">
        <f t="shared" si="8"/>
        <v>8.361455692866697</v>
      </c>
      <c r="AC12" s="26"/>
      <c r="AD12" s="27"/>
      <c r="AE12" s="16"/>
      <c r="AF12" s="16"/>
      <c r="AG12" s="2"/>
      <c r="AH12" s="2"/>
      <c r="AI12" s="2"/>
      <c r="AJ12" s="2"/>
      <c r="AK12">
        <f t="shared" si="16"/>
        <v>0.13000000000000003</v>
      </c>
      <c r="AL12">
        <f>COUNTIF(J$7:J$96,AK12)</f>
        <v>2</v>
      </c>
      <c r="AM12" s="3">
        <f>NORMDIST($AK12,$AD$8,$AE$8,FALSE)/2</f>
        <v>3.877031595310051</v>
      </c>
      <c r="AN12" s="2">
        <f>NORMDIST($AK12,$AD$8,$AE$7,FALSE)/2</f>
        <v>1.5155145623972157</v>
      </c>
      <c r="AO12" s="3">
        <f t="shared" si="3"/>
        <v>0.2347261392491614</v>
      </c>
      <c r="AP12" s="3">
        <f>(1-$AD$8)^($AP$3-(AK12*100))*$AD$8^(AK12*100)*COMBIN(AP$3,AK12*100)*45</f>
        <v>3.7836150584008545</v>
      </c>
    </row>
    <row r="13" spans="1:42" ht="12.75">
      <c r="A13" t="s">
        <v>14</v>
      </c>
      <c r="B13">
        <v>339</v>
      </c>
      <c r="C13">
        <v>44</v>
      </c>
      <c r="D13" s="1">
        <v>2044</v>
      </c>
      <c r="E13" s="2">
        <f t="shared" si="1"/>
        <v>0.12979351032448377</v>
      </c>
      <c r="F13" s="3">
        <f t="shared" si="4"/>
        <v>0.13</v>
      </c>
      <c r="G13" s="2">
        <f t="shared" si="9"/>
        <v>0.0016676677549201384</v>
      </c>
      <c r="H13" s="18">
        <f t="shared" si="10"/>
        <v>0.5723821353657529</v>
      </c>
      <c r="I13">
        <f t="shared" si="11"/>
        <v>0.16585127201565558</v>
      </c>
      <c r="J13" s="6">
        <f t="shared" si="12"/>
        <v>0.165</v>
      </c>
      <c r="K13" s="2">
        <f t="shared" si="13"/>
        <v>4.32169277854381E-05</v>
      </c>
      <c r="L13" s="24">
        <f t="shared" si="14"/>
        <v>0.08781853332150777</v>
      </c>
      <c r="N13" t="s">
        <v>576</v>
      </c>
      <c r="P13" s="2">
        <f>(P8/P7)^2</f>
        <v>0.5779423725496885</v>
      </c>
      <c r="Q13" s="18">
        <f>(Q8/Q7)^2</f>
        <v>0.5692997893442666</v>
      </c>
      <c r="R13" s="2"/>
      <c r="V13">
        <f t="shared" si="15"/>
        <v>0.07</v>
      </c>
      <c r="W13">
        <f t="shared" si="5"/>
        <v>8</v>
      </c>
      <c r="X13" s="3">
        <f t="shared" si="6"/>
        <v>10.889757092776858</v>
      </c>
      <c r="Y13" s="3">
        <f t="shared" si="7"/>
        <v>9.006038964463881</v>
      </c>
      <c r="Z13" s="3">
        <f t="shared" si="2"/>
        <v>1.0121143980195588</v>
      </c>
      <c r="AA13" s="3">
        <f t="shared" si="8"/>
        <v>10.963516221727303</v>
      </c>
      <c r="AC13" t="s">
        <v>576</v>
      </c>
      <c r="AE13" s="2">
        <f>(AE8/AE7)^2</f>
        <v>7.834070897492397</v>
      </c>
      <c r="AF13" s="21">
        <f>(AF8/AF7)^2</f>
        <v>7.750099793862172</v>
      </c>
      <c r="AK13">
        <f t="shared" si="16"/>
        <v>0.13500000000000004</v>
      </c>
      <c r="AL13">
        <f>COUNTIF(J$7:J$96,AK13)</f>
        <v>1</v>
      </c>
      <c r="AM13" s="3">
        <f>NORMDIST($AK13,$AD$8,$AE$8,FALSE)/2</f>
        <v>4.242087019113308</v>
      </c>
      <c r="AN13" s="2">
        <f>NORMDIST($AK13,$AD$8,$AE$7,FALSE)/2</f>
        <v>3.0670257944138424</v>
      </c>
      <c r="AO13" s="3">
        <f t="shared" si="3"/>
        <v>4.272595634772176</v>
      </c>
      <c r="AP13" s="3">
        <f>(AP14+AP12)/2</f>
        <v>4.119059348339058</v>
      </c>
    </row>
    <row r="14" spans="1:42" ht="12.75">
      <c r="A14" t="s">
        <v>15</v>
      </c>
      <c r="B14">
        <v>361</v>
      </c>
      <c r="C14">
        <v>31</v>
      </c>
      <c r="D14" s="1">
        <v>2249</v>
      </c>
      <c r="E14" s="2">
        <f t="shared" si="1"/>
        <v>0.08587257617728532</v>
      </c>
      <c r="F14" s="3">
        <f t="shared" si="4"/>
        <v>0.09</v>
      </c>
      <c r="G14" s="2">
        <f t="shared" si="9"/>
        <v>9.510107165283124E-06</v>
      </c>
      <c r="H14" s="18">
        <f t="shared" si="10"/>
        <v>0.0028917597049111354</v>
      </c>
      <c r="I14">
        <f t="shared" si="11"/>
        <v>0.16051578479324144</v>
      </c>
      <c r="J14" s="6">
        <f t="shared" si="12"/>
        <v>0.16</v>
      </c>
      <c r="K14" s="2">
        <f t="shared" si="13"/>
        <v>1.533810620434518E-06</v>
      </c>
      <c r="L14" s="24">
        <f t="shared" si="14"/>
        <v>0.0033430785509208387</v>
      </c>
      <c r="N14" s="20" t="s">
        <v>577</v>
      </c>
      <c r="P14" s="2">
        <f>SQRT(P13)</f>
        <v>0.7602252117298456</v>
      </c>
      <c r="Q14" s="18">
        <f>SQRT(Q13)</f>
        <v>0.7545195751895816</v>
      </c>
      <c r="S14" s="30" t="s">
        <v>588</v>
      </c>
      <c r="T14" s="2"/>
      <c r="U14" s="2"/>
      <c r="V14">
        <f t="shared" si="15"/>
        <v>0.08</v>
      </c>
      <c r="W14">
        <f t="shared" si="5"/>
        <v>6</v>
      </c>
      <c r="X14" s="3">
        <f t="shared" si="6"/>
        <v>12.7153684158667</v>
      </c>
      <c r="Y14" s="3">
        <f t="shared" si="7"/>
        <v>9.849984777486807</v>
      </c>
      <c r="Z14" s="3">
        <f t="shared" si="2"/>
        <v>14.822382786880135</v>
      </c>
      <c r="AA14" s="3">
        <f t="shared" si="8"/>
        <v>12.444601156519063</v>
      </c>
      <c r="AC14" s="20" t="s">
        <v>577</v>
      </c>
      <c r="AE14" s="2">
        <f>SQRT(AE13)</f>
        <v>2.7989410314424985</v>
      </c>
      <c r="AF14" s="21">
        <f>SQRT(AF13)</f>
        <v>2.7839001048640686</v>
      </c>
      <c r="AG14" s="2"/>
      <c r="AH14" s="2"/>
      <c r="AI14" s="2"/>
      <c r="AJ14" s="2"/>
      <c r="AK14">
        <f t="shared" si="16"/>
        <v>0.14000000000000004</v>
      </c>
      <c r="AL14">
        <f>COUNTIF(J$7:J$96,AK14)</f>
        <v>10</v>
      </c>
      <c r="AM14" s="3">
        <f>NORMDIST($AK14,$AD$8,$AE$8,FALSE)/2</f>
        <v>4.564177655854877</v>
      </c>
      <c r="AN14" s="2">
        <f>NORMDIST($AK14,$AD$8,$AE$7,FALSE)/2</f>
        <v>5.441359864392571</v>
      </c>
      <c r="AO14" s="3">
        <f t="shared" si="3"/>
        <v>20.781199885970917</v>
      </c>
      <c r="AP14" s="3">
        <f>(1-$AD$8)^($AP$3-(AK14*100))*$AD$8^(AK14*100)*COMBIN(AP$3,AK14*100)*45</f>
        <v>4.454503638277261</v>
      </c>
    </row>
    <row r="15" spans="1:42" ht="12.75">
      <c r="A15" t="s">
        <v>16</v>
      </c>
      <c r="B15">
        <v>280</v>
      </c>
      <c r="C15">
        <v>27</v>
      </c>
      <c r="D15" s="1">
        <v>2006</v>
      </c>
      <c r="E15" s="2">
        <f t="shared" si="1"/>
        <v>0.09642857142857143</v>
      </c>
      <c r="F15" s="3">
        <f t="shared" si="4"/>
        <v>0.1</v>
      </c>
      <c r="G15" s="2">
        <f t="shared" si="9"/>
        <v>5.5833011977625765E-05</v>
      </c>
      <c r="H15" s="18">
        <f t="shared" si="10"/>
        <v>0.016712322962034527</v>
      </c>
      <c r="I15">
        <f t="shared" si="11"/>
        <v>0.13958125623130607</v>
      </c>
      <c r="J15" s="6">
        <f t="shared" si="12"/>
        <v>0.14</v>
      </c>
      <c r="K15" s="2">
        <f t="shared" si="13"/>
        <v>0.0003879346802611199</v>
      </c>
      <c r="L15" s="24">
        <f t="shared" si="14"/>
        <v>0.7797197243323913</v>
      </c>
      <c r="N15" s="3" t="s">
        <v>565</v>
      </c>
      <c r="O15" s="1">
        <f>B6</f>
        <v>29503</v>
      </c>
      <c r="P15" s="7">
        <f>(O15-$L$3)*P13+$L$3</f>
        <v>17089.019003803987</v>
      </c>
      <c r="Q15" s="19">
        <f>(O15-$L$3)*Q13+$L$3</f>
        <v>16834.814703982913</v>
      </c>
      <c r="R15" s="2"/>
      <c r="S15" t="s">
        <v>589</v>
      </c>
      <c r="T15" s="2"/>
      <c r="U15" s="2"/>
      <c r="V15">
        <f t="shared" si="15"/>
        <v>0.09</v>
      </c>
      <c r="W15">
        <f t="shared" si="5"/>
        <v>6</v>
      </c>
      <c r="X15" s="3">
        <f t="shared" si="6"/>
        <v>13.28649626408085</v>
      </c>
      <c r="Y15" s="3">
        <f t="shared" si="7"/>
        <v>10.103307688400536</v>
      </c>
      <c r="Z15" s="3">
        <f t="shared" si="2"/>
        <v>16.837133985686947</v>
      </c>
      <c r="AA15" s="3">
        <f t="shared" si="8"/>
        <v>12.421225816928423</v>
      </c>
      <c r="AC15" s="3" t="s">
        <v>565</v>
      </c>
      <c r="AD15" s="1">
        <f>D6</f>
        <v>185208</v>
      </c>
      <c r="AE15" s="7">
        <f>(D6-L3)*AE13+L3</f>
        <v>1450317.5364019976</v>
      </c>
      <c r="AF15" s="22">
        <f>(D6-L3)*AF13+L3</f>
        <v>1434772.9736401776</v>
      </c>
      <c r="AG15" s="2"/>
      <c r="AH15" s="2"/>
      <c r="AI15" s="2"/>
      <c r="AJ15" s="2"/>
      <c r="AK15">
        <f t="shared" si="16"/>
        <v>0.14500000000000005</v>
      </c>
      <c r="AL15">
        <f>COUNTIF(J$7:J$96,AK15)</f>
        <v>6</v>
      </c>
      <c r="AM15" s="3">
        <f>NORMDIST($AK15,$AD$8,$AE$8,FALSE)/2</f>
        <v>4.828900342226204</v>
      </c>
      <c r="AN15" s="2">
        <f>NORMDIST($AK15,$AD$8,$AE$7,FALSE)/2</f>
        <v>8.463113689697662</v>
      </c>
      <c r="AO15" s="3">
        <f t="shared" si="3"/>
        <v>6.066929048376032</v>
      </c>
      <c r="AP15" s="3">
        <f>(AP16+AP14)/2</f>
        <v>4.646484665255675</v>
      </c>
    </row>
    <row r="16" spans="1:42" ht="12.75">
      <c r="A16" t="s">
        <v>17</v>
      </c>
      <c r="B16">
        <v>312</v>
      </c>
      <c r="C16">
        <v>16</v>
      </c>
      <c r="D16" s="1">
        <v>2077</v>
      </c>
      <c r="E16" s="2">
        <f t="shared" si="1"/>
        <v>0.05128205128205128</v>
      </c>
      <c r="F16" s="3">
        <f t="shared" si="4"/>
        <v>0.05</v>
      </c>
      <c r="G16" s="2">
        <f t="shared" si="9"/>
        <v>0.001419358234734086</v>
      </c>
      <c r="H16" s="18">
        <f t="shared" si="10"/>
        <v>0.4368985018537358</v>
      </c>
      <c r="I16">
        <f t="shared" si="11"/>
        <v>0.15021665864227252</v>
      </c>
      <c r="J16" s="6">
        <f t="shared" si="12"/>
        <v>0.15</v>
      </c>
      <c r="K16" s="2">
        <f t="shared" si="13"/>
        <v>8.209547028260534E-05</v>
      </c>
      <c r="L16" s="24">
        <f t="shared" si="14"/>
        <v>0.171238005219918</v>
      </c>
      <c r="N16"/>
      <c r="O16" s="2" t="s">
        <v>578</v>
      </c>
      <c r="P16" s="2" t="s">
        <v>568</v>
      </c>
      <c r="Q16" s="18" t="s">
        <v>575</v>
      </c>
      <c r="R16" s="2"/>
      <c r="S16" s="2" t="s">
        <v>587</v>
      </c>
      <c r="T16" s="2"/>
      <c r="U16" s="2"/>
      <c r="V16">
        <f t="shared" si="15"/>
        <v>0.1</v>
      </c>
      <c r="W16">
        <f t="shared" si="5"/>
        <v>8</v>
      </c>
      <c r="X16" s="3">
        <f t="shared" si="6"/>
        <v>12.42403762131091</v>
      </c>
      <c r="Y16" s="3">
        <f t="shared" si="7"/>
        <v>9.718917184761194</v>
      </c>
      <c r="Z16" s="3">
        <f t="shared" si="2"/>
        <v>2.954676288067349</v>
      </c>
      <c r="AA16" s="3">
        <f t="shared" si="8"/>
        <v>11.03682119659202</v>
      </c>
      <c r="AD16" s="2" t="s">
        <v>578</v>
      </c>
      <c r="AE16" s="2" t="s">
        <v>568</v>
      </c>
      <c r="AF16" s="21" t="s">
        <v>575</v>
      </c>
      <c r="AH16" s="3"/>
      <c r="AK16">
        <f t="shared" si="16"/>
        <v>0.15000000000000005</v>
      </c>
      <c r="AL16">
        <f>COUNTIF(J$7:J$96,AK16)</f>
        <v>8</v>
      </c>
      <c r="AM16" s="3">
        <f>NORMDIST($AK16,$AD$8,$AE$8,FALSE)/2</f>
        <v>5.023850178019416</v>
      </c>
      <c r="AN16" s="2">
        <f>NORMDIST($AK16,$AD$8,$AE$7,FALSE)/2</f>
        <v>11.539463208818491</v>
      </c>
      <c r="AO16" s="3">
        <f t="shared" si="3"/>
        <v>12.527799806579688</v>
      </c>
      <c r="AP16" s="3">
        <f>(1-$AD$8)^($AP$3-(AK16*100))*$AD$8^(AK16*100)*COMBIN(AP$3,AK16*100)*45</f>
        <v>4.838465692234088</v>
      </c>
    </row>
    <row r="17" spans="1:42" ht="12.75">
      <c r="A17" t="s">
        <v>18</v>
      </c>
      <c r="B17">
        <v>311</v>
      </c>
      <c r="C17">
        <v>37</v>
      </c>
      <c r="D17" s="1">
        <v>1976</v>
      </c>
      <c r="E17" s="2">
        <f t="shared" si="1"/>
        <v>0.1189710610932476</v>
      </c>
      <c r="F17" s="3">
        <f t="shared" si="4"/>
        <v>0.12</v>
      </c>
      <c r="G17" s="2">
        <f t="shared" si="9"/>
        <v>0.0009008785393906913</v>
      </c>
      <c r="H17" s="18">
        <f t="shared" si="10"/>
        <v>0.2849273085955166</v>
      </c>
      <c r="I17">
        <f t="shared" si="11"/>
        <v>0.15738866396761134</v>
      </c>
      <c r="J17" s="6">
        <f t="shared" si="12"/>
        <v>0.155</v>
      </c>
      <c r="K17" s="2">
        <f t="shared" si="13"/>
        <v>3.5669978549005387E-06</v>
      </c>
      <c r="L17" s="24">
        <f t="shared" si="14"/>
        <v>0.00719288347831136</v>
      </c>
      <c r="N17"/>
      <c r="O17" s="2"/>
      <c r="P17" s="2"/>
      <c r="Q17" s="2"/>
      <c r="R17" s="2"/>
      <c r="S17" s="2"/>
      <c r="T17" s="2"/>
      <c r="U17" s="2"/>
      <c r="V17">
        <f t="shared" si="15"/>
        <v>0.11</v>
      </c>
      <c r="W17">
        <f t="shared" si="5"/>
        <v>8</v>
      </c>
      <c r="X17" s="3">
        <f t="shared" si="6"/>
        <v>10.396467784690618</v>
      </c>
      <c r="Y17" s="3">
        <f t="shared" si="7"/>
        <v>8.76795810404549</v>
      </c>
      <c r="Z17" s="3">
        <f t="shared" si="2"/>
        <v>0.5897596495691445</v>
      </c>
      <c r="AA17" s="3">
        <f t="shared" si="8"/>
        <v>8.817226316308727</v>
      </c>
      <c r="AH17" s="3"/>
      <c r="AI17" s="3"/>
      <c r="AK17">
        <f t="shared" si="16"/>
        <v>0.15500000000000005</v>
      </c>
      <c r="AL17">
        <f>COUNTIF(J$7:J$96,AK17)</f>
        <v>13</v>
      </c>
      <c r="AM17" s="3">
        <f>NORMDIST($AK17,$AD$8,$AE$8,FALSE)/2</f>
        <v>5.139582606131949</v>
      </c>
      <c r="AN17" s="2">
        <f>NORMDIST($AK17,$AD$8,$AE$7,FALSE)/2</f>
        <v>13.793476659884892</v>
      </c>
      <c r="AO17" s="3">
        <f t="shared" si="3"/>
        <v>0.6296052097820841</v>
      </c>
      <c r="AP17" s="3">
        <f>(AP18+AP16)/2</f>
        <v>4.85411400526695</v>
      </c>
    </row>
    <row r="18" spans="1:42" ht="12.75">
      <c r="A18" t="s">
        <v>19</v>
      </c>
      <c r="B18">
        <v>246</v>
      </c>
      <c r="C18">
        <v>18</v>
      </c>
      <c r="D18" s="1">
        <v>1893</v>
      </c>
      <c r="E18" s="2">
        <f t="shared" si="1"/>
        <v>0.07317073170731707</v>
      </c>
      <c r="F18" s="3">
        <f t="shared" si="4"/>
        <v>0.07</v>
      </c>
      <c r="G18" s="2">
        <f t="shared" si="9"/>
        <v>0.0002491880288019264</v>
      </c>
      <c r="H18" s="18">
        <f t="shared" si="10"/>
        <v>0.059346640327134395</v>
      </c>
      <c r="I18">
        <f t="shared" si="11"/>
        <v>0.12995245641838352</v>
      </c>
      <c r="J18" s="6">
        <f t="shared" si="12"/>
        <v>0.13</v>
      </c>
      <c r="K18" s="2">
        <f t="shared" si="13"/>
        <v>0.0008599472552586942</v>
      </c>
      <c r="L18" s="24">
        <f t="shared" si="14"/>
        <v>1.630019282512872</v>
      </c>
      <c r="O18" s="2"/>
      <c r="P18" s="2"/>
      <c r="Q18" s="2"/>
      <c r="R18" s="2"/>
      <c r="S18" s="2"/>
      <c r="T18" s="2"/>
      <c r="U18" s="2"/>
      <c r="V18">
        <f t="shared" si="15"/>
        <v>0.12</v>
      </c>
      <c r="W18">
        <f t="shared" si="5"/>
        <v>6</v>
      </c>
      <c r="X18" s="3">
        <f t="shared" si="6"/>
        <v>7.785376732312285</v>
      </c>
      <c r="Y18" s="3">
        <f t="shared" si="7"/>
        <v>7.4183160598543045</v>
      </c>
      <c r="Z18" s="3">
        <f t="shared" si="2"/>
        <v>2.0116204456406392</v>
      </c>
      <c r="AA18" s="3">
        <f t="shared" si="8"/>
        <v>6.385264705459702</v>
      </c>
      <c r="AH18" s="3"/>
      <c r="AI18" s="3"/>
      <c r="AK18">
        <f t="shared" si="16"/>
        <v>0.16000000000000006</v>
      </c>
      <c r="AL18">
        <f>COUNTIF(J$7:J$96,AK18)</f>
        <v>15</v>
      </c>
      <c r="AM18" s="3">
        <f>NORMDIST($AK18,$AD$8,$AE$8,FALSE)/2</f>
        <v>5.170371590640513</v>
      </c>
      <c r="AN18" s="2">
        <f>NORMDIST($AK18,$AD$8,$AE$7,FALSE)/2</f>
        <v>14.454217568590385</v>
      </c>
      <c r="AO18" s="3">
        <f t="shared" si="3"/>
        <v>0.29787846243539073</v>
      </c>
      <c r="AP18" s="3">
        <f>(1-$AD$8)^($AP$3-(AK18*100))*$AD$8^(AK18*100)*COMBIN(AP$3,AK18*100)*45</f>
        <v>4.869762318299811</v>
      </c>
    </row>
    <row r="19" spans="1:42" ht="12.75">
      <c r="A19" t="s">
        <v>20</v>
      </c>
      <c r="B19">
        <v>312</v>
      </c>
      <c r="C19">
        <v>13</v>
      </c>
      <c r="D19" s="1">
        <v>2217</v>
      </c>
      <c r="E19" s="2">
        <f t="shared" si="1"/>
        <v>0.041666666666666664</v>
      </c>
      <c r="F19" s="3">
        <f t="shared" si="4"/>
        <v>0.04</v>
      </c>
      <c r="G19" s="2">
        <f t="shared" si="9"/>
        <v>0.0022363209917968026</v>
      </c>
      <c r="H19" s="18">
        <f t="shared" si="10"/>
        <v>0.6902694106791747</v>
      </c>
      <c r="I19">
        <f t="shared" si="11"/>
        <v>0.14073071718538566</v>
      </c>
      <c r="J19" s="6">
        <f t="shared" si="12"/>
        <v>0.14</v>
      </c>
      <c r="K19" s="2">
        <f t="shared" si="13"/>
        <v>0.0003439762427006091</v>
      </c>
      <c r="L19" s="24">
        <f t="shared" si="14"/>
        <v>0.7641800885377534</v>
      </c>
      <c r="O19" s="2"/>
      <c r="P19" s="2"/>
      <c r="Q19" s="2"/>
      <c r="R19" s="2"/>
      <c r="S19" s="2"/>
      <c r="T19" s="2"/>
      <c r="U19" s="2"/>
      <c r="V19">
        <f t="shared" si="15"/>
        <v>0.13</v>
      </c>
      <c r="W19">
        <f t="shared" si="5"/>
        <v>8</v>
      </c>
      <c r="X19" s="3">
        <f t="shared" si="6"/>
        <v>5.217280898038484</v>
      </c>
      <c r="Y19" s="3">
        <f t="shared" si="7"/>
        <v>5.886246992937631</v>
      </c>
      <c r="Z19" s="3">
        <f t="shared" si="2"/>
        <v>4.467951774865209</v>
      </c>
      <c r="AA19" s="3">
        <f t="shared" si="8"/>
        <v>4.220426904600542</v>
      </c>
      <c r="AH19" s="3"/>
      <c r="AI19" s="3"/>
      <c r="AK19">
        <f t="shared" si="16"/>
        <v>0.16500000000000006</v>
      </c>
      <c r="AL19">
        <f>COUNTIF(J$7:J$96,AK19)</f>
        <v>15</v>
      </c>
      <c r="AM19" s="3">
        <f>NORMDIST($AK19,$AD$8,$AE$8,FALSE)/2</f>
        <v>5.114679175065221</v>
      </c>
      <c r="AN19" s="2">
        <f>NORMDIST($AK19,$AD$8,$AE$7,FALSE)/2</f>
        <v>13.278473049142624</v>
      </c>
      <c r="AO19" s="3">
        <f t="shared" si="3"/>
        <v>2.963655042528294</v>
      </c>
      <c r="AP19" s="3">
        <f>(AP20+AP18)/2</f>
        <v>4.714222091668454</v>
      </c>
    </row>
    <row r="20" spans="1:42" ht="12.75">
      <c r="A20" t="s">
        <v>21</v>
      </c>
      <c r="B20">
        <v>336</v>
      </c>
      <c r="C20">
        <v>18</v>
      </c>
      <c r="D20" s="1">
        <v>2093</v>
      </c>
      <c r="E20" s="2">
        <f t="shared" si="1"/>
        <v>0.05357142857142857</v>
      </c>
      <c r="F20" s="3">
        <f t="shared" si="4"/>
        <v>0.05</v>
      </c>
      <c r="G20" s="2">
        <f t="shared" si="9"/>
        <v>0.0012520977841165024</v>
      </c>
      <c r="H20" s="18">
        <f t="shared" si="10"/>
        <v>0.4146966883780865</v>
      </c>
      <c r="I20">
        <f t="shared" si="11"/>
        <v>0.1605351170568562</v>
      </c>
      <c r="J20" s="6">
        <f t="shared" si="12"/>
        <v>0.16</v>
      </c>
      <c r="K20" s="2">
        <f t="shared" si="13"/>
        <v>1.5820692557158799E-06</v>
      </c>
      <c r="L20" s="24">
        <f t="shared" si="14"/>
        <v>0.0032106353432423134</v>
      </c>
      <c r="P20" s="2"/>
      <c r="Q20" s="2"/>
      <c r="R20" s="2"/>
      <c r="S20" s="2"/>
      <c r="T20" s="2"/>
      <c r="U20" s="2"/>
      <c r="V20">
        <f t="shared" si="15"/>
        <v>0.14</v>
      </c>
      <c r="W20">
        <f t="shared" si="5"/>
        <v>5</v>
      </c>
      <c r="X20" s="3">
        <f t="shared" si="6"/>
        <v>3.128812751753514</v>
      </c>
      <c r="Y20" s="3">
        <f t="shared" si="7"/>
        <v>4.380240060059714</v>
      </c>
      <c r="Z20" s="3">
        <f t="shared" si="2"/>
        <v>0.3841023831547866</v>
      </c>
      <c r="AA20" s="3">
        <f t="shared" si="8"/>
        <v>2.5608595307083637</v>
      </c>
      <c r="AH20" s="3"/>
      <c r="AI20" s="3"/>
      <c r="AK20">
        <f t="shared" si="16"/>
        <v>0.17000000000000007</v>
      </c>
      <c r="AL20">
        <f>COUNTIF(J$7:J$96,AK20)</f>
        <v>7</v>
      </c>
      <c r="AM20" s="3">
        <f>NORMDIST($AK20,$AD$8,$AE$8,FALSE)/2</f>
        <v>4.975282810473177</v>
      </c>
      <c r="AN20" s="2">
        <f>NORMDIST($AK20,$AD$8,$AE$7,FALSE)/2</f>
        <v>10.69385746033913</v>
      </c>
      <c r="AO20" s="3">
        <f t="shared" si="3"/>
        <v>13.644582937303046</v>
      </c>
      <c r="AP20" s="3">
        <f>(1-$AD$8)^($AP$3-(AK20*100))*$AD$8^(AK20*100)*COMBIN(AP$3,AK20*100)*45</f>
        <v>4.558681865037095</v>
      </c>
    </row>
    <row r="21" spans="1:42" ht="12.75">
      <c r="A21" t="s">
        <v>22</v>
      </c>
      <c r="B21">
        <v>302</v>
      </c>
      <c r="C21">
        <v>37</v>
      </c>
      <c r="D21" s="1">
        <v>2013</v>
      </c>
      <c r="E21" s="2">
        <f t="shared" si="1"/>
        <v>0.12251655629139073</v>
      </c>
      <c r="F21" s="3">
        <f t="shared" si="4"/>
        <v>0.12</v>
      </c>
      <c r="G21" s="2">
        <f t="shared" si="9"/>
        <v>0.0011262825907265388</v>
      </c>
      <c r="H21" s="18">
        <f t="shared" si="10"/>
        <v>0.3452968804771182</v>
      </c>
      <c r="I21">
        <f t="shared" si="11"/>
        <v>0.15002483854942872</v>
      </c>
      <c r="J21" s="6">
        <f t="shared" si="12"/>
        <v>0.15</v>
      </c>
      <c r="K21" s="2">
        <f t="shared" si="13"/>
        <v>8.560829662381432E-05</v>
      </c>
      <c r="L21" s="24">
        <f t="shared" si="14"/>
        <v>0.17304772725941328</v>
      </c>
      <c r="P21" s="2"/>
      <c r="Q21" s="2"/>
      <c r="R21" s="2"/>
      <c r="S21" s="2"/>
      <c r="T21" s="2"/>
      <c r="U21" s="2"/>
      <c r="V21">
        <f t="shared" si="15"/>
        <v>0.15</v>
      </c>
      <c r="W21">
        <f t="shared" si="5"/>
        <v>2</v>
      </c>
      <c r="X21" s="3">
        <f t="shared" si="6"/>
        <v>1.6791353026375</v>
      </c>
      <c r="Y21" s="3">
        <f t="shared" si="7"/>
        <v>3.0569168526288037</v>
      </c>
      <c r="Z21" s="3">
        <f t="shared" si="2"/>
        <v>1.1170732333707765</v>
      </c>
      <c r="AA21" s="3">
        <f t="shared" si="8"/>
        <v>1.4336102794616221</v>
      </c>
      <c r="AH21" s="3"/>
      <c r="AI21" s="3"/>
      <c r="AK21">
        <f t="shared" si="16"/>
        <v>0.17500000000000007</v>
      </c>
      <c r="AL21">
        <f>COUNTIF(J$7:J$96,AK21)</f>
        <v>5</v>
      </c>
      <c r="AM21" s="3">
        <f>NORMDIST($AK21,$AD$8,$AE$8,FALSE)/2</f>
        <v>4.759045776890134</v>
      </c>
      <c r="AN21" s="2">
        <f>NORMDIST($AK21,$AD$8,$AE$7,FALSE)/2</f>
        <v>7.550111256674668</v>
      </c>
      <c r="AO21" s="3">
        <f t="shared" si="3"/>
        <v>6.503067421418857</v>
      </c>
      <c r="AP21" s="3">
        <f>(AP22+AP20)/2</f>
        <v>4.270546201169645</v>
      </c>
    </row>
    <row r="22" spans="1:42" ht="12.75">
      <c r="A22" t="s">
        <v>23</v>
      </c>
      <c r="B22">
        <v>347</v>
      </c>
      <c r="C22">
        <v>0</v>
      </c>
      <c r="D22" s="1">
        <v>2072</v>
      </c>
      <c r="E22" s="2">
        <f t="shared" si="1"/>
        <v>0</v>
      </c>
      <c r="F22" s="3">
        <f t="shared" si="4"/>
        <v>0</v>
      </c>
      <c r="G22" s="2">
        <f t="shared" si="9"/>
        <v>0.00791324507582071</v>
      </c>
      <c r="H22" s="18">
        <f t="shared" si="10"/>
        <v>2.7302634895604436</v>
      </c>
      <c r="I22">
        <f t="shared" si="11"/>
        <v>0.16747104247104247</v>
      </c>
      <c r="J22" s="6">
        <f t="shared" si="12"/>
        <v>0.165</v>
      </c>
      <c r="K22" s="2">
        <f t="shared" si="13"/>
        <v>6.713719098577844E-05</v>
      </c>
      <c r="L22" s="24">
        <f t="shared" si="14"/>
        <v>0.13845502644728463</v>
      </c>
      <c r="P22" s="2"/>
      <c r="Q22" s="2"/>
      <c r="R22" s="2"/>
      <c r="S22" s="2"/>
      <c r="T22" s="2"/>
      <c r="U22" s="2"/>
      <c r="V22">
        <f t="shared" si="15"/>
        <v>0.16</v>
      </c>
      <c r="W22">
        <f t="shared" si="5"/>
        <v>2</v>
      </c>
      <c r="X22" s="3">
        <f t="shared" si="6"/>
        <v>0.8064223917948722</v>
      </c>
      <c r="Y22" s="3">
        <f t="shared" si="7"/>
        <v>2.0007628822290666</v>
      </c>
      <c r="Z22" s="3">
        <f t="shared" si="2"/>
        <v>5.819892954256538E-07</v>
      </c>
      <c r="AA22" s="3">
        <f t="shared" si="8"/>
        <v>0.743649356678758</v>
      </c>
      <c r="AH22" s="3"/>
      <c r="AI22" s="3"/>
      <c r="AK22">
        <f t="shared" si="16"/>
        <v>0.18000000000000008</v>
      </c>
      <c r="AL22">
        <f>COUNTIF(J$7:J$96,AK22)</f>
        <v>4</v>
      </c>
      <c r="AM22" s="3">
        <f>NORMDIST($AK22,$AD$8,$AE$8,FALSE)/2</f>
        <v>4.476357118355455</v>
      </c>
      <c r="AN22" s="2">
        <f>NORMDIST($AK22,$AD$8,$AE$7,FALSE)/2</f>
        <v>4.673099383558376</v>
      </c>
      <c r="AO22" s="3">
        <f t="shared" si="3"/>
        <v>0.45306278014666557</v>
      </c>
      <c r="AP22" s="3">
        <f>(1-$AD$8)^($AP$3-(AK22*100))*$AD$8^(AK22*100)*COMBIN(AP$3,AK22*100)*45</f>
        <v>3.982410537302195</v>
      </c>
    </row>
    <row r="23" spans="1:42" ht="12.75">
      <c r="A23" t="s">
        <v>24</v>
      </c>
      <c r="B23">
        <v>313</v>
      </c>
      <c r="C23">
        <v>38</v>
      </c>
      <c r="D23" s="1">
        <v>1832</v>
      </c>
      <c r="E23" s="2">
        <f t="shared" si="1"/>
        <v>0.12140575079872204</v>
      </c>
      <c r="F23" s="3">
        <f t="shared" si="4"/>
        <v>0.12</v>
      </c>
      <c r="G23" s="2">
        <f t="shared" si="9"/>
        <v>0.0010529589173168775</v>
      </c>
      <c r="H23" s="18">
        <f t="shared" si="10"/>
        <v>0.33474727992841674</v>
      </c>
      <c r="I23">
        <f t="shared" si="11"/>
        <v>0.17085152838427947</v>
      </c>
      <c r="J23" s="6">
        <f t="shared" si="12"/>
        <v>0.17</v>
      </c>
      <c r="K23" s="2">
        <f t="shared" si="13"/>
        <v>0.00013396244529274907</v>
      </c>
      <c r="L23" s="24">
        <f t="shared" si="14"/>
        <v>0.24460306251993544</v>
      </c>
      <c r="P23" s="2"/>
      <c r="Q23" s="2"/>
      <c r="R23" s="2"/>
      <c r="S23" s="2"/>
      <c r="T23" s="2"/>
      <c r="U23" s="2"/>
      <c r="V23">
        <f t="shared" si="15"/>
        <v>0.17</v>
      </c>
      <c r="W23">
        <f t="shared" si="5"/>
        <v>1</v>
      </c>
      <c r="X23" s="3">
        <f t="shared" si="6"/>
        <v>0.346585373134497</v>
      </c>
      <c r="Y23" s="3">
        <f t="shared" si="7"/>
        <v>1.228100476170396</v>
      </c>
      <c r="Z23" s="3">
        <f t="shared" si="2"/>
        <v>0.05202982722916138</v>
      </c>
      <c r="AA23" s="3">
        <f t="shared" si="8"/>
        <v>0.35878702447587096</v>
      </c>
      <c r="AI23" s="3"/>
      <c r="AK23">
        <f t="shared" si="16"/>
        <v>0.18500000000000008</v>
      </c>
      <c r="AL23">
        <f>COUNTIF(J$7:J$96,AK23)</f>
        <v>0</v>
      </c>
      <c r="AM23" s="3">
        <f>NORMDIST($AK23,$AD$8,$AE$8,FALSE)/2</f>
        <v>4.140304721131352</v>
      </c>
      <c r="AN23" s="2">
        <f>NORMDIST($AK23,$AD$8,$AE$7,FALSE)/2</f>
        <v>2.5356504791815677</v>
      </c>
      <c r="AO23" s="3">
        <f t="shared" si="3"/>
        <v>6.429523352573714</v>
      </c>
      <c r="AP23" s="3">
        <f>(AP24+AP22)/2</f>
        <v>3.619291636657631</v>
      </c>
    </row>
    <row r="24" spans="1:42" ht="12.75">
      <c r="A24" t="s">
        <v>25</v>
      </c>
      <c r="B24">
        <v>341</v>
      </c>
      <c r="C24">
        <v>36</v>
      </c>
      <c r="D24" s="1">
        <v>2049</v>
      </c>
      <c r="E24" s="2">
        <f t="shared" si="1"/>
        <v>0.10557184750733138</v>
      </c>
      <c r="F24" s="3">
        <f t="shared" si="4"/>
        <v>0.11</v>
      </c>
      <c r="G24" s="2">
        <f t="shared" si="9"/>
        <v>0.0002760723534373476</v>
      </c>
      <c r="H24" s="18">
        <f t="shared" si="10"/>
        <v>0.09703608079879804</v>
      </c>
      <c r="I24">
        <f t="shared" si="11"/>
        <v>0.16642264519277697</v>
      </c>
      <c r="J24" s="6">
        <f t="shared" si="12"/>
        <v>0.165</v>
      </c>
      <c r="K24" s="2">
        <f t="shared" si="13"/>
        <v>5.105576197804722E-05</v>
      </c>
      <c r="L24" s="24">
        <f t="shared" si="14"/>
        <v>0.10405002559843866</v>
      </c>
      <c r="N24" s="5"/>
      <c r="O24" s="2"/>
      <c r="P24" s="2"/>
      <c r="Q24" s="2"/>
      <c r="R24" s="2"/>
      <c r="S24" s="2"/>
      <c r="T24" s="2"/>
      <c r="U24" s="2"/>
      <c r="V24">
        <f t="shared" si="15"/>
        <v>0.18</v>
      </c>
      <c r="W24">
        <f t="shared" si="5"/>
        <v>0</v>
      </c>
      <c r="X24" s="3">
        <f t="shared" si="6"/>
        <v>0.13329953937960293</v>
      </c>
      <c r="Y24" s="3">
        <f t="shared" si="7"/>
        <v>0.706965889396814</v>
      </c>
      <c r="Z24" s="3">
        <f t="shared" si="2"/>
        <v>0.4998007687706283</v>
      </c>
      <c r="AA24" s="3">
        <f t="shared" si="8"/>
        <v>0.1615401466577357</v>
      </c>
      <c r="AI24" s="3"/>
      <c r="AK24">
        <f t="shared" si="16"/>
        <v>0.19000000000000009</v>
      </c>
      <c r="AL24">
        <f>COUNTIF(J$7:J$96,AK24)</f>
        <v>2</v>
      </c>
      <c r="AM24" s="3">
        <f>NORMDIST($AK24,$AD$8,$AE$8,FALSE)/2</f>
        <v>3.7656731306767828</v>
      </c>
      <c r="AN24" s="2">
        <f>NORMDIST($AK24,$AD$8,$AE$7,FALSE)/2</f>
        <v>1.2061642897875093</v>
      </c>
      <c r="AO24" s="3">
        <f t="shared" si="3"/>
        <v>0.6301751348085695</v>
      </c>
      <c r="AP24" s="3">
        <f>(1-$AD$8)^($AP$3-(AK24*100))*$AD$8^(AK24*100)*COMBIN(AP$3,AK24*100)*45</f>
        <v>3.256172736013067</v>
      </c>
    </row>
    <row r="25" spans="1:42" ht="12.75">
      <c r="A25" t="s">
        <v>26</v>
      </c>
      <c r="B25">
        <v>375</v>
      </c>
      <c r="C25">
        <v>55</v>
      </c>
      <c r="D25" s="1">
        <v>2280</v>
      </c>
      <c r="E25" s="2">
        <f t="shared" si="1"/>
        <v>0.14666666666666667</v>
      </c>
      <c r="F25" s="3">
        <f t="shared" si="4"/>
        <v>0.15</v>
      </c>
      <c r="G25" s="2">
        <f t="shared" si="9"/>
        <v>0.0033304723000565552</v>
      </c>
      <c r="H25" s="18">
        <f t="shared" si="10"/>
        <v>1.2599267864247383</v>
      </c>
      <c r="I25">
        <f t="shared" si="11"/>
        <v>0.16447368421052633</v>
      </c>
      <c r="J25" s="6">
        <f t="shared" si="12"/>
        <v>0.165</v>
      </c>
      <c r="K25" s="2">
        <f t="shared" si="13"/>
        <v>2.700226636367437E-05</v>
      </c>
      <c r="L25" s="24">
        <f t="shared" si="14"/>
        <v>0.061109616272530025</v>
      </c>
      <c r="N25" s="4"/>
      <c r="O25" s="2"/>
      <c r="P25" s="2"/>
      <c r="Q25" s="2"/>
      <c r="R25" s="2"/>
      <c r="S25" s="2"/>
      <c r="T25" s="2"/>
      <c r="U25" s="2"/>
      <c r="V25">
        <f t="shared" si="15"/>
        <v>0.19</v>
      </c>
      <c r="W25">
        <f t="shared" si="5"/>
        <v>1</v>
      </c>
      <c r="X25" s="3">
        <f t="shared" si="6"/>
        <v>0.04587941095395468</v>
      </c>
      <c r="Y25" s="3">
        <f t="shared" si="7"/>
        <v>0.3816711226040316</v>
      </c>
      <c r="Z25" s="3">
        <f t="shared" si="2"/>
        <v>0.38233060062175855</v>
      </c>
      <c r="AA25" s="3">
        <f t="shared" si="8"/>
        <v>0.06807362554882851</v>
      </c>
      <c r="AH25" s="4"/>
      <c r="AI25" s="3"/>
      <c r="AK25">
        <f t="shared" si="16"/>
        <v>0.1950000000000001</v>
      </c>
      <c r="AL25">
        <f>COUNTIF(J$7:J$96,AK25)</f>
        <v>1</v>
      </c>
      <c r="AM25" s="3">
        <f>NORMDIST($AK25,$AD$8,$AE$8,FALSE)/2</f>
        <v>3.3678727026553905</v>
      </c>
      <c r="AN25" s="2">
        <f>NORMDIST($AK25,$AD$8,$AE$7,FALSE)/2</f>
        <v>0.5029864080687751</v>
      </c>
      <c r="AO25" s="3">
        <f t="shared" si="3"/>
        <v>0.2470225105643781</v>
      </c>
      <c r="AP25" s="3">
        <f>(AP26+AP24)/2</f>
        <v>2.8772910951216226</v>
      </c>
    </row>
    <row r="26" spans="1:42" ht="12.75">
      <c r="A26" t="s">
        <v>27</v>
      </c>
      <c r="B26">
        <v>334</v>
      </c>
      <c r="C26">
        <v>45</v>
      </c>
      <c r="D26" s="1">
        <v>2026</v>
      </c>
      <c r="E26" s="2">
        <f t="shared" si="1"/>
        <v>0.1347305389221557</v>
      </c>
      <c r="F26" s="3">
        <f t="shared" si="4"/>
        <v>0.13</v>
      </c>
      <c r="G26" s="2">
        <f t="shared" si="9"/>
        <v>0.0020952697487284524</v>
      </c>
      <c r="H26" s="18">
        <f t="shared" si="10"/>
        <v>0.7075952725562229</v>
      </c>
      <c r="I26">
        <f t="shared" si="11"/>
        <v>0.1648568608094768</v>
      </c>
      <c r="J26" s="6">
        <f t="shared" si="12"/>
        <v>0.165</v>
      </c>
      <c r="K26" s="2">
        <f t="shared" si="13"/>
        <v>3.1131345819103304E-05</v>
      </c>
      <c r="L26" s="24">
        <f t="shared" si="14"/>
        <v>0.06263740041669542</v>
      </c>
      <c r="O26" s="2"/>
      <c r="P26" s="2"/>
      <c r="Q26" s="2"/>
      <c r="R26" s="2"/>
      <c r="S26" s="2"/>
      <c r="T26" s="2"/>
      <c r="U26" s="2"/>
      <c r="V26">
        <f t="shared" si="15"/>
        <v>0.2</v>
      </c>
      <c r="W26">
        <f t="shared" si="5"/>
        <v>0</v>
      </c>
      <c r="X26" s="3">
        <f t="shared" si="6"/>
        <v>0.014131159042756452</v>
      </c>
      <c r="Y26" s="3">
        <f t="shared" si="7"/>
        <v>0.1932441817478942</v>
      </c>
      <c r="Z26" s="3">
        <f t="shared" si="2"/>
        <v>0.03734331377941317</v>
      </c>
      <c r="AA26" s="3">
        <f t="shared" si="8"/>
        <v>0.026919814429575275</v>
      </c>
      <c r="AH26" s="3"/>
      <c r="AI26" s="3"/>
      <c r="AK26">
        <f t="shared" si="16"/>
        <v>0.2000000000000001</v>
      </c>
      <c r="AL26">
        <f>COUNTIF(J$7:J$96,AK26)</f>
        <v>1</v>
      </c>
      <c r="AM26" s="3">
        <f>NORMDIST($AK26,$AD$8,$AE$8,FALSE)/2</f>
        <v>2.961907223105591</v>
      </c>
      <c r="AN26" s="2">
        <f>NORMDIST($AK26,$AD$8,$AE$7,FALSE)/2</f>
        <v>0.1838817965846057</v>
      </c>
      <c r="AO26" s="3">
        <f t="shared" si="3"/>
        <v>0.666048921945971</v>
      </c>
      <c r="AP26" s="3">
        <f>(1-$AD$8)^($AP$3-(AK26*100))*$AD$8^(AK26*100)*COMBIN(AP$3,AK26*100)*45</f>
        <v>2.4984094542301785</v>
      </c>
    </row>
    <row r="27" spans="1:42" ht="12.75">
      <c r="A27" t="s">
        <v>28</v>
      </c>
      <c r="B27">
        <v>275</v>
      </c>
      <c r="C27">
        <v>27</v>
      </c>
      <c r="D27" s="1">
        <v>1896</v>
      </c>
      <c r="E27" s="2">
        <f t="shared" si="1"/>
        <v>0.09818181818181818</v>
      </c>
      <c r="F27" s="3">
        <f t="shared" si="4"/>
        <v>0.1</v>
      </c>
      <c r="G27" s="2">
        <f t="shared" si="9"/>
        <v>8.510792840834164E-05</v>
      </c>
      <c r="H27" s="18">
        <f t="shared" si="10"/>
        <v>0.024709012827644306</v>
      </c>
      <c r="I27">
        <f t="shared" si="11"/>
        <v>0.145042194092827</v>
      </c>
      <c r="J27" s="6">
        <f t="shared" si="12"/>
        <v>0.145</v>
      </c>
      <c r="K27" s="2">
        <f t="shared" si="13"/>
        <v>0.00020263863055649528</v>
      </c>
      <c r="L27" s="24">
        <f t="shared" si="14"/>
        <v>0.385243244818997</v>
      </c>
      <c r="O27" s="2"/>
      <c r="P27" s="2"/>
      <c r="Q27" s="2"/>
      <c r="R27" s="2"/>
      <c r="S27" s="2"/>
      <c r="T27" s="2"/>
      <c r="U27" s="2"/>
      <c r="V27">
        <f t="shared" si="15"/>
        <v>0.21</v>
      </c>
      <c r="W27">
        <f t="shared" si="5"/>
        <v>0</v>
      </c>
      <c r="X27" s="3">
        <f t="shared" si="6"/>
        <v>0.0038950093230404287</v>
      </c>
      <c r="Y27" s="3">
        <f t="shared" si="7"/>
        <v>0.09175924548312357</v>
      </c>
      <c r="Z27" s="3">
        <f t="shared" si="2"/>
        <v>0.008419759131632133</v>
      </c>
      <c r="AA27" s="3">
        <f t="shared" si="8"/>
        <v>0.010013384924113264</v>
      </c>
      <c r="AH27" s="3"/>
      <c r="AI27" s="3"/>
      <c r="AK27">
        <f t="shared" si="16"/>
        <v>0.2050000000000001</v>
      </c>
      <c r="AL27">
        <f>COUNTIF(J$7:J$96,AK27)</f>
        <v>0</v>
      </c>
      <c r="AM27" s="3">
        <f>NORMDIST($AK27,$AD$8,$AE$8,FALSE)/2</f>
        <v>2.561474097056121</v>
      </c>
      <c r="AN27" s="2">
        <f>NORMDIST($AK27,$AD$8,$AE$7,FALSE)/2</f>
        <v>0.058932373518363425</v>
      </c>
      <c r="AO27" s="3">
        <f t="shared" si="3"/>
        <v>0.0034730246485079027</v>
      </c>
      <c r="AP27" s="3">
        <f>(AP28+AP26)/2</f>
        <v>2.1507872140490734</v>
      </c>
    </row>
    <row r="28" spans="1:42" ht="12.75">
      <c r="A28" t="s">
        <v>29</v>
      </c>
      <c r="B28">
        <v>342</v>
      </c>
      <c r="C28">
        <v>35</v>
      </c>
      <c r="D28" s="1">
        <v>1901</v>
      </c>
      <c r="E28" s="2">
        <f t="shared" si="1"/>
        <v>0.1023391812865497</v>
      </c>
      <c r="F28" s="3">
        <f t="shared" si="4"/>
        <v>0.1</v>
      </c>
      <c r="G28" s="2">
        <f t="shared" si="9"/>
        <v>0.00017909823697808991</v>
      </c>
      <c r="H28" s="18">
        <f t="shared" si="10"/>
        <v>0.06359479761571615</v>
      </c>
      <c r="I28">
        <f t="shared" si="11"/>
        <v>0.17990531299316148</v>
      </c>
      <c r="J28" s="6">
        <f t="shared" si="12"/>
        <v>0.18</v>
      </c>
      <c r="K28" s="2">
        <f t="shared" si="13"/>
        <v>0.0004255143543663037</v>
      </c>
      <c r="L28" s="24">
        <f t="shared" si="14"/>
        <v>0.807392901739814</v>
      </c>
      <c r="V28">
        <f t="shared" si="15"/>
        <v>0.22</v>
      </c>
      <c r="W28">
        <f t="shared" si="5"/>
        <v>0</v>
      </c>
      <c r="X28" s="3">
        <f t="shared" si="6"/>
        <v>0.0009607490972296496</v>
      </c>
      <c r="Y28" s="3">
        <f t="shared" si="7"/>
        <v>0.040861990915967095</v>
      </c>
      <c r="Z28" s="3">
        <f t="shared" si="2"/>
        <v>0.0016697023016165773</v>
      </c>
      <c r="AA28" s="3">
        <f t="shared" si="8"/>
        <v>0.0035109405749623123</v>
      </c>
      <c r="AH28" s="3"/>
      <c r="AI28" s="3"/>
      <c r="AK28">
        <f t="shared" si="16"/>
        <v>0.2100000000000001</v>
      </c>
      <c r="AL28">
        <f>COUNTIF(J$7:J$96,AK28)</f>
        <v>0</v>
      </c>
      <c r="AM28" s="3">
        <f>NORMDIST($AK28,$AD$8,$AE$8,FALSE)/2</f>
        <v>2.178267544336398</v>
      </c>
      <c r="AN28" s="2">
        <f>NORMDIST($AK28,$AD$8,$AE$7,FALSE)/2</f>
        <v>0.01655776951768538</v>
      </c>
      <c r="AO28" s="3">
        <f t="shared" si="3"/>
        <v>0.00027415973140079117</v>
      </c>
      <c r="AP28" s="3">
        <f>(1-$AD$8)^($AP$3-(AK28*100))*$AD$8^(AK28*100)*COMBIN(AP$3,AK28*100)*45</f>
        <v>1.803164973867968</v>
      </c>
    </row>
    <row r="29" spans="1:42" ht="12.75">
      <c r="A29" t="s">
        <v>30</v>
      </c>
      <c r="B29">
        <v>360</v>
      </c>
      <c r="C29">
        <v>36</v>
      </c>
      <c r="D29" s="1">
        <v>2184</v>
      </c>
      <c r="E29" s="2">
        <f t="shared" si="1"/>
        <v>0.1</v>
      </c>
      <c r="F29" s="3">
        <f t="shared" si="4"/>
        <v>0.1</v>
      </c>
      <c r="G29" s="2">
        <f t="shared" si="9"/>
        <v>0.00012196060749666502</v>
      </c>
      <c r="H29" s="18">
        <f t="shared" si="10"/>
        <v>0.04594526592866794</v>
      </c>
      <c r="I29">
        <f t="shared" si="11"/>
        <v>0.16483516483516483</v>
      </c>
      <c r="J29" s="6">
        <f t="shared" si="12"/>
        <v>0.165</v>
      </c>
      <c r="K29" s="2">
        <f t="shared" si="13"/>
        <v>3.0889709113382083E-05</v>
      </c>
      <c r="L29" s="24">
        <f t="shared" si="14"/>
        <v>0.06699634273607148</v>
      </c>
      <c r="V29">
        <f t="shared" si="15"/>
        <v>0.23</v>
      </c>
      <c r="W29">
        <f t="shared" si="5"/>
        <v>0</v>
      </c>
      <c r="X29" s="3">
        <f t="shared" si="6"/>
        <v>0.00021207146418906347</v>
      </c>
      <c r="Y29" s="3">
        <f t="shared" si="7"/>
        <v>0.01706536157013078</v>
      </c>
      <c r="Z29" s="3">
        <f t="shared" si="2"/>
        <v>0.0002912265655192965</v>
      </c>
      <c r="AA29" s="3">
        <f t="shared" si="8"/>
        <v>0.0011625948709149128</v>
      </c>
      <c r="AH29" s="3"/>
      <c r="AI29" s="3"/>
      <c r="AK29">
        <f t="shared" si="16"/>
        <v>0.2150000000000001</v>
      </c>
      <c r="AL29">
        <f>COUNTIF(J$7:J$96,AK29)</f>
        <v>0</v>
      </c>
      <c r="AM29" s="3">
        <f>NORMDIST($AK29,$AD$8,$AE$8,FALSE)/2</f>
        <v>1.821525298943931</v>
      </c>
      <c r="AN29" s="2">
        <f>NORMDIST($AK29,$AD$8,$AE$7,FALSE)/2</f>
        <v>0.004078330702836883</v>
      </c>
      <c r="AO29" s="3">
        <f t="shared" si="3"/>
        <v>1.6632781321701984E-05</v>
      </c>
      <c r="AP29" s="3">
        <f>(AP30+AP28)/2</f>
        <v>1.5149362488527913</v>
      </c>
    </row>
    <row r="30" spans="1:42" ht="12.75">
      <c r="A30" t="s">
        <v>31</v>
      </c>
      <c r="B30">
        <v>298</v>
      </c>
      <c r="C30">
        <v>20</v>
      </c>
      <c r="D30" s="1">
        <v>2183</v>
      </c>
      <c r="E30" s="2">
        <f t="shared" si="1"/>
        <v>0.06711409395973154</v>
      </c>
      <c r="F30" s="3">
        <f t="shared" si="4"/>
        <v>0.07</v>
      </c>
      <c r="G30" s="2">
        <f t="shared" si="9"/>
        <v>0.0004770873091422598</v>
      </c>
      <c r="H30" s="18">
        <f t="shared" si="10"/>
        <v>0.13889008738500885</v>
      </c>
      <c r="I30">
        <f t="shared" si="11"/>
        <v>0.1365093907466789</v>
      </c>
      <c r="J30" s="6">
        <f t="shared" si="12"/>
        <v>0.135</v>
      </c>
      <c r="K30" s="2">
        <f t="shared" si="13"/>
        <v>0.0005183783161297357</v>
      </c>
      <c r="L30" s="24">
        <f t="shared" si="14"/>
        <v>1.1335353039761937</v>
      </c>
      <c r="V30">
        <f t="shared" si="15"/>
        <v>0.24</v>
      </c>
      <c r="W30">
        <f t="shared" si="5"/>
        <v>0</v>
      </c>
      <c r="X30" s="3">
        <f t="shared" si="6"/>
        <v>4.1891436300990354E-05</v>
      </c>
      <c r="Y30" s="3">
        <f t="shared" si="7"/>
        <v>0.0066840201099810795</v>
      </c>
      <c r="Z30" s="3">
        <f t="shared" si="2"/>
        <v>4.4676124830631485E-05</v>
      </c>
      <c r="AA30" s="3">
        <f t="shared" si="8"/>
        <v>0.00036420511699362924</v>
      </c>
      <c r="AH30" s="3"/>
      <c r="AI30" s="3"/>
      <c r="AK30">
        <f t="shared" si="16"/>
        <v>0.2200000000000001</v>
      </c>
      <c r="AL30">
        <f>COUNTIF(J$7:J$96,AK30)</f>
        <v>0</v>
      </c>
      <c r="AM30" s="3">
        <f>NORMDIST($AK30,$AD$8,$AE$8,FALSE)/2</f>
        <v>1.4978279449489416</v>
      </c>
      <c r="AN30" s="2">
        <f>NORMDIST($AK30,$AD$8,$AE$7,FALSE)/2</f>
        <v>0.000880634611374677</v>
      </c>
      <c r="AO30" s="3">
        <f t="shared" si="3"/>
        <v>7.755173187510285E-07</v>
      </c>
      <c r="AP30" s="3">
        <f>(1-$AD$8)^($AP$3-(AK30*100))*$AD$8^(AK30*100)*COMBIN(AP$3,AK30*100)*45</f>
        <v>1.2267075238376148</v>
      </c>
    </row>
    <row r="31" spans="1:42" ht="12.75">
      <c r="A31" t="s">
        <v>32</v>
      </c>
      <c r="B31">
        <v>327</v>
      </c>
      <c r="C31">
        <v>39</v>
      </c>
      <c r="D31" s="1">
        <v>2179</v>
      </c>
      <c r="E31" s="2">
        <f t="shared" si="1"/>
        <v>0.11926605504587157</v>
      </c>
      <c r="F31" s="3">
        <f t="shared" si="4"/>
        <v>0.12</v>
      </c>
      <c r="G31" s="2">
        <f t="shared" si="9"/>
        <v>0.0009186738346666224</v>
      </c>
      <c r="H31" s="18">
        <f t="shared" si="10"/>
        <v>0.3054539317305196</v>
      </c>
      <c r="I31">
        <f t="shared" si="11"/>
        <v>0.15006883891693437</v>
      </c>
      <c r="J31" s="6">
        <f t="shared" si="12"/>
        <v>0.15</v>
      </c>
      <c r="K31" s="2">
        <f t="shared" si="13"/>
        <v>8.479600804122325E-05</v>
      </c>
      <c r="L31" s="24">
        <f t="shared" si="14"/>
        <v>0.18554426211114633</v>
      </c>
      <c r="V31">
        <f t="shared" si="15"/>
        <v>0.25</v>
      </c>
      <c r="W31">
        <f t="shared" si="5"/>
        <v>0</v>
      </c>
      <c r="X31" s="3">
        <f t="shared" si="6"/>
        <v>7.405238209477381E-06</v>
      </c>
      <c r="Y31" s="3">
        <f t="shared" si="7"/>
        <v>0.0024551966548764853</v>
      </c>
      <c r="Z31" s="3">
        <f t="shared" si="2"/>
        <v>6.027990614116683E-06</v>
      </c>
      <c r="AA31" s="3">
        <f t="shared" si="8"/>
        <v>0.00010810798780909236</v>
      </c>
      <c r="AH31" s="3"/>
      <c r="AI31" s="3"/>
      <c r="AK31">
        <f t="shared" si="16"/>
        <v>0.22500000000000012</v>
      </c>
      <c r="AL31">
        <f>COUNTIF(J$7:J$96,AK31)</f>
        <v>0</v>
      </c>
      <c r="AM31" s="3">
        <f>NORMDIST($AK31,$AD$8,$AE$8,FALSE)/2</f>
        <v>1.2111317379220905</v>
      </c>
      <c r="AN31" s="2">
        <f>NORMDIST($AK31,$AD$8,$AE$7,FALSE)/2</f>
        <v>0.00016670236750335345</v>
      </c>
      <c r="AO31" s="3">
        <f t="shared" si="3"/>
        <v>2.778967933122311E-08</v>
      </c>
      <c r="AP31" s="3">
        <f>(AP32+AP30)/2</f>
        <v>1.0074288268408018</v>
      </c>
    </row>
    <row r="32" spans="1:42" ht="12.75">
      <c r="A32" t="s">
        <v>33</v>
      </c>
      <c r="B32">
        <v>280</v>
      </c>
      <c r="C32">
        <v>36</v>
      </c>
      <c r="D32" s="1">
        <v>1998</v>
      </c>
      <c r="E32" s="2">
        <f t="shared" si="1"/>
        <v>0.12857142857142856</v>
      </c>
      <c r="F32" s="3">
        <f t="shared" si="4"/>
        <v>0.13</v>
      </c>
      <c r="G32" s="2">
        <f t="shared" si="9"/>
        <v>0.001569348718587753</v>
      </c>
      <c r="H32" s="18">
        <f t="shared" si="10"/>
        <v>0.4450611349472561</v>
      </c>
      <c r="I32">
        <f t="shared" si="11"/>
        <v>0.14014014014014015</v>
      </c>
      <c r="J32" s="6">
        <f t="shared" si="12"/>
        <v>0.14</v>
      </c>
      <c r="K32" s="2">
        <f t="shared" si="13"/>
        <v>0.00036623141229842707</v>
      </c>
      <c r="L32" s="24">
        <f t="shared" si="14"/>
        <v>0.7332040292135532</v>
      </c>
      <c r="V32">
        <f t="shared" si="15"/>
        <v>0.26</v>
      </c>
      <c r="W32">
        <f t="shared" si="5"/>
        <v>0</v>
      </c>
      <c r="X32" s="3">
        <f t="shared" si="6"/>
        <v>1.1714495287683872E-06</v>
      </c>
      <c r="Y32" s="3">
        <f t="shared" si="7"/>
        <v>0.0008457871872930143</v>
      </c>
      <c r="Z32" s="3">
        <f t="shared" si="2"/>
        <v>7.153559661890284E-07</v>
      </c>
      <c r="AA32" s="3">
        <f t="shared" si="8"/>
        <v>3.044975878133888E-05</v>
      </c>
      <c r="AI32" s="2"/>
      <c r="AK32">
        <f t="shared" si="16"/>
        <v>0.23000000000000012</v>
      </c>
      <c r="AL32">
        <f>COUNTIF(J$7:J$96,AK32)</f>
        <v>0</v>
      </c>
      <c r="AM32" s="3">
        <f>NORMDIST($AK32,$AD$8,$AE$8,FALSE)/2</f>
        <v>0.9629939878703793</v>
      </c>
      <c r="AN32" s="2">
        <f>NORMDIST($AK32,$AD$8,$AE$7,FALSE)/2</f>
        <v>2.766435128539849E-05</v>
      </c>
      <c r="AO32" s="3">
        <f t="shared" si="3"/>
        <v>7.65316332041929E-10</v>
      </c>
      <c r="AP32" s="3">
        <f>(1-$AD$8)^($AP$3-(AK32*100))*$AD$8^(AK32*100)*COMBIN(AP$3,AK32*100)*45</f>
        <v>0.7881501298439887</v>
      </c>
    </row>
    <row r="33" spans="1:42" ht="12.75">
      <c r="A33" t="s">
        <v>34</v>
      </c>
      <c r="B33">
        <v>317</v>
      </c>
      <c r="C33">
        <v>20</v>
      </c>
      <c r="D33" s="1">
        <v>1856</v>
      </c>
      <c r="E33" s="2">
        <f t="shared" si="1"/>
        <v>0.06309148264984227</v>
      </c>
      <c r="F33" s="3">
        <f t="shared" si="4"/>
        <v>0.06</v>
      </c>
      <c r="G33" s="2">
        <f t="shared" si="9"/>
        <v>0.0006689951052593108</v>
      </c>
      <c r="H33" s="18">
        <f t="shared" si="10"/>
        <v>0.20793355658102297</v>
      </c>
      <c r="I33">
        <f t="shared" si="11"/>
        <v>0.17079741379310345</v>
      </c>
      <c r="J33" s="6">
        <f t="shared" si="12"/>
        <v>0.17</v>
      </c>
      <c r="K33" s="2">
        <f t="shared" si="13"/>
        <v>0.0001327127058913199</v>
      </c>
      <c r="L33" s="24">
        <f t="shared" si="14"/>
        <v>0.24549182213535975</v>
      </c>
      <c r="V33">
        <f t="shared" si="15"/>
        <v>0.27</v>
      </c>
      <c r="W33">
        <f t="shared" si="5"/>
        <v>0</v>
      </c>
      <c r="X33" s="3">
        <f t="shared" si="6"/>
        <v>1.6583603170516902E-07</v>
      </c>
      <c r="Y33" s="3">
        <f t="shared" si="7"/>
        <v>0.00027325127818597064</v>
      </c>
      <c r="Z33" s="3">
        <f t="shared" si="2"/>
        <v>7.466626103026672E-08</v>
      </c>
      <c r="AA33" s="3">
        <f t="shared" si="8"/>
        <v>8.148730772199156E-06</v>
      </c>
      <c r="AI33" s="2"/>
      <c r="AK33" s="11"/>
      <c r="AL33" s="11">
        <f>SUM(AL6:AL31)</f>
        <v>90</v>
      </c>
      <c r="AM33" s="11">
        <f>SUM(AM6:AM31)</f>
        <v>90.71279971198206</v>
      </c>
      <c r="AN33" s="12">
        <f>SUM(AN6:AN31)</f>
        <v>99.99963903346693</v>
      </c>
      <c r="AO33" s="11">
        <f>SQRT(SUM(AO6:AO31))</f>
        <v>8.766544568666225</v>
      </c>
      <c r="AP33" s="12">
        <f>SUM(AP6:AP31)</f>
        <v>83.06973416037994</v>
      </c>
    </row>
    <row r="34" spans="1:42" ht="12.75">
      <c r="A34" t="s">
        <v>35</v>
      </c>
      <c r="B34">
        <v>345</v>
      </c>
      <c r="C34">
        <v>24</v>
      </c>
      <c r="D34" s="1">
        <v>2183</v>
      </c>
      <c r="E34" s="2">
        <f t="shared" si="1"/>
        <v>0.06956521739130435</v>
      </c>
      <c r="F34" s="3">
        <f t="shared" si="4"/>
        <v>0.07</v>
      </c>
      <c r="G34" s="2">
        <f t="shared" si="9"/>
        <v>0.00037601882942515496</v>
      </c>
      <c r="H34" s="18">
        <f t="shared" si="10"/>
        <v>0.12635581659018558</v>
      </c>
      <c r="I34">
        <f t="shared" si="11"/>
        <v>0.15803939532753092</v>
      </c>
      <c r="J34" s="6">
        <f t="shared" si="12"/>
        <v>0.16</v>
      </c>
      <c r="K34" s="2">
        <f t="shared" si="13"/>
        <v>1.5324419252439718E-06</v>
      </c>
      <c r="L34" s="24">
        <f t="shared" si="14"/>
        <v>0.0034502312359012224</v>
      </c>
      <c r="V34">
        <f t="shared" si="15"/>
        <v>0.28</v>
      </c>
      <c r="W34">
        <f t="shared" si="5"/>
        <v>0</v>
      </c>
      <c r="X34" s="3">
        <f t="shared" si="6"/>
        <v>2.1008980511882752E-08</v>
      </c>
      <c r="Y34" s="3">
        <f t="shared" si="7"/>
        <v>8.279223081314159E-05</v>
      </c>
      <c r="Z34" s="3">
        <f t="shared" si="2"/>
        <v>6.854553483016512E-09</v>
      </c>
      <c r="AA34" s="3">
        <f t="shared" si="8"/>
        <v>2.074402156353853E-06</v>
      </c>
      <c r="AK34" s="2"/>
      <c r="AL34" s="2"/>
      <c r="AM34" s="2"/>
      <c r="AN34" s="2"/>
      <c r="AO34" s="2"/>
      <c r="AP34" s="2"/>
    </row>
    <row r="35" spans="1:44" ht="12.75">
      <c r="A35" t="s">
        <v>36</v>
      </c>
      <c r="B35">
        <v>317</v>
      </c>
      <c r="C35">
        <v>32</v>
      </c>
      <c r="D35" s="1">
        <v>2189</v>
      </c>
      <c r="E35" s="2">
        <f t="shared" si="1"/>
        <v>0.10094637223974763</v>
      </c>
      <c r="F35" s="3">
        <f t="shared" si="4"/>
        <v>0.1</v>
      </c>
      <c r="G35" s="2">
        <f t="shared" si="9"/>
        <v>0.00014375889855960537</v>
      </c>
      <c r="H35" s="18">
        <f t="shared" si="10"/>
        <v>0.047519564569730895</v>
      </c>
      <c r="I35">
        <f t="shared" si="11"/>
        <v>0.1448149840109639</v>
      </c>
      <c r="J35" s="6">
        <f t="shared" si="12"/>
        <v>0.145</v>
      </c>
      <c r="K35" s="2">
        <f t="shared" si="13"/>
        <v>0.0002091589803655522</v>
      </c>
      <c r="L35" s="24">
        <f t="shared" si="14"/>
        <v>0.4590693479796656</v>
      </c>
      <c r="V35">
        <f t="shared" si="15"/>
        <v>0.29</v>
      </c>
      <c r="W35">
        <f t="shared" si="5"/>
        <v>0</v>
      </c>
      <c r="X35" s="3">
        <f t="shared" si="6"/>
        <v>2.3817809960151793E-09</v>
      </c>
      <c r="Y35" s="3">
        <f t="shared" si="7"/>
        <v>2.3525737643358392E-05</v>
      </c>
      <c r="Z35" s="3">
        <f t="shared" si="2"/>
        <v>5.5346033166413E-10</v>
      </c>
      <c r="AA35" s="3">
        <f t="shared" si="8"/>
        <v>2.025494705766759E-07</v>
      </c>
      <c r="AJ35" s="2"/>
      <c r="AQ35" s="2"/>
      <c r="AR35" s="2"/>
    </row>
    <row r="36" spans="1:44" ht="12.75">
      <c r="A36" t="s">
        <v>37</v>
      </c>
      <c r="B36">
        <v>299</v>
      </c>
      <c r="C36">
        <v>24</v>
      </c>
      <c r="D36" s="1">
        <v>1950</v>
      </c>
      <c r="E36" s="2">
        <f t="shared" si="1"/>
        <v>0.0802675585284281</v>
      </c>
      <c r="F36" s="3">
        <f t="shared" si="4"/>
        <v>0.08</v>
      </c>
      <c r="G36" s="2">
        <f t="shared" si="9"/>
        <v>7.549635436419968E-05</v>
      </c>
      <c r="H36" s="18">
        <f t="shared" si="10"/>
        <v>0.021275057138272414</v>
      </c>
      <c r="I36">
        <f t="shared" si="11"/>
        <v>0.15333333333333332</v>
      </c>
      <c r="J36" s="6">
        <f t="shared" si="12"/>
        <v>0.155</v>
      </c>
      <c r="K36" s="2">
        <f t="shared" si="13"/>
        <v>3.533090273543197E-05</v>
      </c>
      <c r="L36" s="24">
        <f t="shared" si="14"/>
        <v>0.06934248193067899</v>
      </c>
      <c r="V36">
        <f t="shared" si="15"/>
        <v>0.3</v>
      </c>
      <c r="W36">
        <f t="shared" si="5"/>
        <v>0</v>
      </c>
      <c r="X36" s="3">
        <f t="shared" si="6"/>
        <v>2.416403407996121E-10</v>
      </c>
      <c r="Y36" s="3">
        <f t="shared" si="7"/>
        <v>6.269359825138521E-06</v>
      </c>
      <c r="Z36" s="3">
        <f t="shared" si="2"/>
        <v>3.930487261706091E-11</v>
      </c>
      <c r="AA36" s="3">
        <f t="shared" si="8"/>
        <v>1.1620929381160983E-07</v>
      </c>
      <c r="AJ36" s="2"/>
      <c r="AQ36" s="2"/>
      <c r="AR36" s="2"/>
    </row>
    <row r="37" spans="1:44" ht="12.75">
      <c r="A37" t="s">
        <v>38</v>
      </c>
      <c r="B37">
        <v>321</v>
      </c>
      <c r="C37">
        <v>17</v>
      </c>
      <c r="D37" s="1">
        <v>2045</v>
      </c>
      <c r="E37" s="2">
        <f t="shared" si="1"/>
        <v>0.0529595015576324</v>
      </c>
      <c r="F37" s="3">
        <f t="shared" si="4"/>
        <v>0.05</v>
      </c>
      <c r="G37" s="2">
        <f t="shared" si="9"/>
        <v>0.001295778305928695</v>
      </c>
      <c r="H37" s="18">
        <f t="shared" si="10"/>
        <v>0.410105270713163</v>
      </c>
      <c r="I37">
        <f t="shared" si="11"/>
        <v>0.1569682151589242</v>
      </c>
      <c r="J37" s="6">
        <f t="shared" si="12"/>
        <v>0.155</v>
      </c>
      <c r="K37" s="2">
        <f t="shared" si="13"/>
        <v>5.331936125275135E-06</v>
      </c>
      <c r="L37" s="24">
        <f t="shared" si="14"/>
        <v>0.011086472560042769</v>
      </c>
      <c r="V37">
        <f t="shared" si="15"/>
        <v>0.31</v>
      </c>
      <c r="W37">
        <f t="shared" si="5"/>
        <v>0</v>
      </c>
      <c r="X37" s="3">
        <f t="shared" si="6"/>
        <v>2.1938544929372244E-11</v>
      </c>
      <c r="Y37" s="3">
        <f t="shared" si="7"/>
        <v>1.5668572297465123E-06</v>
      </c>
      <c r="Z37" s="3">
        <f t="shared" si="2"/>
        <v>2.455041578408915E-12</v>
      </c>
      <c r="AA37" s="3">
        <f t="shared" si="8"/>
        <v>2.562213796561231E-08</v>
      </c>
      <c r="AJ37" s="2"/>
      <c r="AQ37" s="2"/>
      <c r="AR37" s="2"/>
    </row>
    <row r="38" spans="1:27" ht="12.75">
      <c r="A38" t="s">
        <v>39</v>
      </c>
      <c r="B38">
        <v>279</v>
      </c>
      <c r="C38">
        <v>44</v>
      </c>
      <c r="D38" s="1">
        <v>1703</v>
      </c>
      <c r="E38" s="2">
        <f t="shared" si="1"/>
        <v>0.15770609318996415</v>
      </c>
      <c r="F38" s="3">
        <f t="shared" si="4"/>
        <v>0.16</v>
      </c>
      <c r="G38" s="2">
        <f t="shared" si="9"/>
        <v>0.00472651724175563</v>
      </c>
      <c r="H38" s="18">
        <f t="shared" si="10"/>
        <v>1.3284441117822594</v>
      </c>
      <c r="I38">
        <f t="shared" si="11"/>
        <v>0.1638285378743394</v>
      </c>
      <c r="J38" s="6">
        <f t="shared" si="12"/>
        <v>0.165</v>
      </c>
      <c r="K38" s="2">
        <f t="shared" si="13"/>
        <v>2.0713641380871505E-05</v>
      </c>
      <c r="L38" s="24">
        <f t="shared" si="14"/>
        <v>0.034977390020244664</v>
      </c>
      <c r="V38">
        <f t="shared" si="15"/>
        <v>0.32</v>
      </c>
      <c r="W38">
        <f t="shared" si="5"/>
        <v>0</v>
      </c>
      <c r="X38" s="3">
        <f t="shared" si="6"/>
        <v>1.7824483989240093E-12</v>
      </c>
      <c r="Y38" s="3">
        <f t="shared" si="7"/>
        <v>3.6725011240523734E-07</v>
      </c>
      <c r="Z38" s="3">
        <f t="shared" si="2"/>
        <v>1.3487264506165947E-13</v>
      </c>
      <c r="AA38" s="3">
        <f t="shared" si="8"/>
        <v>5.394517855746951E-09</v>
      </c>
    </row>
    <row r="39" spans="1:27" ht="12.75">
      <c r="A39" t="s">
        <v>40</v>
      </c>
      <c r="B39">
        <v>301</v>
      </c>
      <c r="C39">
        <v>16</v>
      </c>
      <c r="D39" s="1">
        <v>2023</v>
      </c>
      <c r="E39" s="2">
        <f t="shared" si="1"/>
        <v>0.053156146179401995</v>
      </c>
      <c r="F39" s="3">
        <f t="shared" si="4"/>
        <v>0.05</v>
      </c>
      <c r="G39" s="2">
        <f aca="true" t="shared" si="17" ref="G39:G70">(E39-F$6)^2</f>
        <v>0.001281659773291091</v>
      </c>
      <c r="H39" s="18">
        <f t="shared" si="10"/>
        <v>0.3803338807728316</v>
      </c>
      <c r="I39">
        <f t="shared" si="11"/>
        <v>0.14878892733564014</v>
      </c>
      <c r="J39" s="6">
        <f t="shared" si="12"/>
        <v>0.15</v>
      </c>
      <c r="K39" s="2">
        <f t="shared" si="13"/>
        <v>0.00011000624876826657</v>
      </c>
      <c r="L39" s="24">
        <f t="shared" si="14"/>
        <v>0.22336074967409347</v>
      </c>
      <c r="V39" s="11"/>
      <c r="W39" s="11">
        <f>SUM(W6:W26)</f>
        <v>90</v>
      </c>
      <c r="X39" s="11">
        <f>SUM(X6:X26)</f>
        <v>99.9119916186829</v>
      </c>
      <c r="Y39" s="11">
        <f>SUM(Y6:Y26)</f>
        <v>98.98988140913274</v>
      </c>
      <c r="Z39" s="13">
        <f>SQRT(SUM(Z6:Z38))</f>
        <v>8.431800708625916</v>
      </c>
      <c r="AA39" s="13">
        <f>SUM(AA6:AA31)</f>
        <v>89.99995867565964</v>
      </c>
    </row>
    <row r="40" spans="1:12" ht="12.75">
      <c r="A40" t="s">
        <v>41</v>
      </c>
      <c r="B40">
        <v>268</v>
      </c>
      <c r="C40">
        <v>15</v>
      </c>
      <c r="D40" s="1">
        <v>2066</v>
      </c>
      <c r="E40" s="2">
        <f t="shared" si="1"/>
        <v>0.055970149253731345</v>
      </c>
      <c r="F40" s="3">
        <f t="shared" si="4"/>
        <v>0.06</v>
      </c>
      <c r="G40" s="2">
        <f t="shared" si="17"/>
        <v>0.0010880942122287822</v>
      </c>
      <c r="H40" s="18">
        <f t="shared" si="10"/>
        <v>0.2871430499500209</v>
      </c>
      <c r="I40">
        <f t="shared" si="11"/>
        <v>0.12971926427879962</v>
      </c>
      <c r="J40" s="6">
        <f t="shared" si="12"/>
        <v>0.13</v>
      </c>
      <c r="K40" s="2">
        <f t="shared" si="13"/>
        <v>0.0008736782862629827</v>
      </c>
      <c r="L40" s="24">
        <f t="shared" si="14"/>
        <v>1.8073725201158222</v>
      </c>
    </row>
    <row r="41" spans="1:12" ht="12.75">
      <c r="A41" t="s">
        <v>42</v>
      </c>
      <c r="B41">
        <v>280</v>
      </c>
      <c r="C41">
        <v>20</v>
      </c>
      <c r="D41" s="1">
        <v>2027</v>
      </c>
      <c r="E41" s="2">
        <f t="shared" si="1"/>
        <v>0.07142857142857142</v>
      </c>
      <c r="F41" s="3">
        <f t="shared" si="4"/>
        <v>0.07</v>
      </c>
      <c r="G41" s="2">
        <f t="shared" si="17"/>
        <v>0.00030722555763006566</v>
      </c>
      <c r="H41" s="18">
        <f t="shared" si="10"/>
        <v>0.08355213586241755</v>
      </c>
      <c r="I41">
        <f t="shared" si="11"/>
        <v>0.13813517513566848</v>
      </c>
      <c r="J41" s="6">
        <f t="shared" si="12"/>
        <v>0.14</v>
      </c>
      <c r="K41" s="2">
        <f t="shared" si="13"/>
        <v>0.00044699002355753453</v>
      </c>
      <c r="L41" s="24">
        <f t="shared" si="14"/>
        <v>0.9077003902338409</v>
      </c>
    </row>
    <row r="42" spans="1:21" ht="12.75">
      <c r="A42" t="s">
        <v>43</v>
      </c>
      <c r="B42">
        <v>307</v>
      </c>
      <c r="C42">
        <v>10</v>
      </c>
      <c r="D42" s="1">
        <v>2089</v>
      </c>
      <c r="E42" s="2">
        <f t="shared" si="1"/>
        <v>0.03257328990228013</v>
      </c>
      <c r="F42" s="3">
        <f t="shared" si="4"/>
        <v>0.03</v>
      </c>
      <c r="G42" s="2">
        <f t="shared" si="17"/>
        <v>0.0031790576236721655</v>
      </c>
      <c r="H42" s="18">
        <f t="shared" si="10"/>
        <v>0.9672117332348494</v>
      </c>
      <c r="I42">
        <f t="shared" si="11"/>
        <v>0.1469602680708473</v>
      </c>
      <c r="J42" s="6">
        <f t="shared" si="12"/>
        <v>0.145</v>
      </c>
      <c r="K42" s="2">
        <f t="shared" si="13"/>
        <v>0.0001517096133126813</v>
      </c>
      <c r="L42" s="24">
        <f t="shared" si="14"/>
        <v>0.3179133375895912</v>
      </c>
      <c r="P42" s="2"/>
      <c r="Q42" s="2"/>
      <c r="R42" s="2"/>
      <c r="S42" s="2"/>
      <c r="T42" s="2"/>
      <c r="U42" s="2"/>
    </row>
    <row r="43" spans="1:21" ht="12.75">
      <c r="A43" t="s">
        <v>44</v>
      </c>
      <c r="B43">
        <v>361</v>
      </c>
      <c r="C43">
        <v>17</v>
      </c>
      <c r="D43" s="1">
        <v>2228</v>
      </c>
      <c r="E43" s="2">
        <f t="shared" si="1"/>
        <v>0.04709141274238227</v>
      </c>
      <c r="F43" s="3">
        <f t="shared" si="4"/>
        <v>0.05</v>
      </c>
      <c r="G43" s="2">
        <f t="shared" si="17"/>
        <v>0.0017526790287442859</v>
      </c>
      <c r="H43" s="18">
        <f t="shared" si="10"/>
        <v>0.6250755406303308</v>
      </c>
      <c r="I43">
        <f t="shared" si="11"/>
        <v>0.16202872531418314</v>
      </c>
      <c r="J43" s="6">
        <f t="shared" si="12"/>
        <v>0.16</v>
      </c>
      <c r="K43" s="2">
        <f t="shared" si="13"/>
        <v>7.570265807656436E-06</v>
      </c>
      <c r="L43" s="24">
        <f t="shared" si="14"/>
        <v>0.016631233930888695</v>
      </c>
      <c r="P43" s="2"/>
      <c r="Q43" s="2"/>
      <c r="R43" s="2"/>
      <c r="S43" s="2"/>
      <c r="T43" s="2"/>
      <c r="U43" s="2"/>
    </row>
    <row r="44" spans="1:33" ht="12.75">
      <c r="A44" t="s">
        <v>45</v>
      </c>
      <c r="B44">
        <v>338</v>
      </c>
      <c r="C44">
        <v>50</v>
      </c>
      <c r="D44" s="1">
        <v>1917</v>
      </c>
      <c r="E44" s="2">
        <f t="shared" si="1"/>
        <v>0.14792899408284024</v>
      </c>
      <c r="F44" s="3">
        <f t="shared" si="4"/>
        <v>0.15</v>
      </c>
      <c r="G44" s="2">
        <f t="shared" si="17"/>
        <v>0.003477764217773342</v>
      </c>
      <c r="H44" s="18">
        <f t="shared" si="10"/>
        <v>1.185615065392883</v>
      </c>
      <c r="I44">
        <f t="shared" si="11"/>
        <v>0.1763171622326552</v>
      </c>
      <c r="J44" s="6">
        <f t="shared" si="12"/>
        <v>0.175</v>
      </c>
      <c r="K44" s="2">
        <f t="shared" si="13"/>
        <v>0.00029035643762563085</v>
      </c>
      <c r="L44" s="24">
        <f t="shared" si="14"/>
        <v>0.5553556691967988</v>
      </c>
      <c r="P44" s="2"/>
      <c r="Q44" s="2"/>
      <c r="R44" s="2"/>
      <c r="S44" s="2"/>
      <c r="T44" s="2"/>
      <c r="U44" s="2"/>
      <c r="AG44" s="2"/>
    </row>
    <row r="45" spans="1:33" ht="12.75">
      <c r="A45" t="s">
        <v>46</v>
      </c>
      <c r="B45">
        <v>334</v>
      </c>
      <c r="C45">
        <v>40</v>
      </c>
      <c r="D45" s="1">
        <v>2067</v>
      </c>
      <c r="E45" s="2">
        <f t="shared" si="1"/>
        <v>0.11976047904191617</v>
      </c>
      <c r="F45" s="3">
        <f t="shared" si="4"/>
        <v>0.12</v>
      </c>
      <c r="G45" s="2">
        <f t="shared" si="17"/>
        <v>0.0009488899091950473</v>
      </c>
      <c r="H45" s="18">
        <f t="shared" si="10"/>
        <v>0.3221686205218513</v>
      </c>
      <c r="I45">
        <f t="shared" si="11"/>
        <v>0.16158684083212385</v>
      </c>
      <c r="J45" s="6">
        <f t="shared" si="12"/>
        <v>0.16</v>
      </c>
      <c r="K45" s="2">
        <f t="shared" si="13"/>
        <v>5.333915521129654E-06</v>
      </c>
      <c r="L45" s="24">
        <f t="shared" si="14"/>
        <v>0.010842074641722904</v>
      </c>
      <c r="P45" s="2"/>
      <c r="Q45" s="2"/>
      <c r="R45" s="2"/>
      <c r="S45" s="2"/>
      <c r="T45" s="2"/>
      <c r="U45" s="2"/>
      <c r="X45" s="3"/>
      <c r="Y45" s="3"/>
      <c r="AG45" s="2"/>
    </row>
    <row r="46" spans="1:33" ht="12.75">
      <c r="A46" t="s">
        <v>47</v>
      </c>
      <c r="B46">
        <v>440</v>
      </c>
      <c r="C46">
        <v>49</v>
      </c>
      <c r="D46" s="1">
        <v>2446</v>
      </c>
      <c r="E46" s="2">
        <f t="shared" si="1"/>
        <v>0.11136363636363636</v>
      </c>
      <c r="F46" s="3">
        <f t="shared" si="4"/>
        <v>0.11</v>
      </c>
      <c r="G46" s="2">
        <f t="shared" si="17"/>
        <v>0.0005020832402284364</v>
      </c>
      <c r="H46" s="18">
        <f t="shared" si="10"/>
        <v>0.2259450690561213</v>
      </c>
      <c r="I46">
        <f t="shared" si="11"/>
        <v>0.17988552739165986</v>
      </c>
      <c r="J46" s="6">
        <f t="shared" si="12"/>
        <v>0.18</v>
      </c>
      <c r="K46" s="2">
        <f t="shared" si="13"/>
        <v>0.0004246984710892032</v>
      </c>
      <c r="L46" s="24">
        <f t="shared" si="14"/>
        <v>1.03687156763703</v>
      </c>
      <c r="X46" s="3"/>
      <c r="Y46" s="3"/>
      <c r="AG46" s="2"/>
    </row>
    <row r="47" spans="1:33" ht="12.75">
      <c r="A47" t="s">
        <v>48</v>
      </c>
      <c r="B47">
        <v>400</v>
      </c>
      <c r="C47">
        <v>53</v>
      </c>
      <c r="D47" s="1">
        <v>2223</v>
      </c>
      <c r="E47" s="2">
        <f t="shared" si="1"/>
        <v>0.1325</v>
      </c>
      <c r="F47" s="3">
        <f t="shared" si="4"/>
        <v>0.13</v>
      </c>
      <c r="G47" s="2">
        <f t="shared" si="17"/>
        <v>0.0018960431552913508</v>
      </c>
      <c r="H47" s="18">
        <f t="shared" si="10"/>
        <v>0.7672763572327295</v>
      </c>
      <c r="I47">
        <f t="shared" si="11"/>
        <v>0.1799370220422852</v>
      </c>
      <c r="J47" s="6">
        <f t="shared" si="12"/>
        <v>0.18</v>
      </c>
      <c r="K47" s="2">
        <f t="shared" si="13"/>
        <v>0.00042682354831519593</v>
      </c>
      <c r="L47" s="24">
        <f t="shared" si="14"/>
        <v>0.9470603952934998</v>
      </c>
      <c r="X47" s="3"/>
      <c r="Y47" s="3"/>
      <c r="AG47" s="2"/>
    </row>
    <row r="48" spans="1:33" ht="12.75">
      <c r="A48" t="s">
        <v>49</v>
      </c>
      <c r="B48">
        <v>344</v>
      </c>
      <c r="C48">
        <v>36</v>
      </c>
      <c r="D48" s="1">
        <v>2024</v>
      </c>
      <c r="E48" s="2">
        <f t="shared" si="1"/>
        <v>0.10465116279069768</v>
      </c>
      <c r="F48" s="3">
        <f t="shared" si="4"/>
        <v>0.1</v>
      </c>
      <c r="G48" s="2">
        <f t="shared" si="17"/>
        <v>0.00024632487776390797</v>
      </c>
      <c r="H48" s="18">
        <f t="shared" si="10"/>
        <v>0.0874960144832162</v>
      </c>
      <c r="I48">
        <f t="shared" si="11"/>
        <v>0.16996047430830039</v>
      </c>
      <c r="J48" s="6">
        <f t="shared" si="12"/>
        <v>0.17</v>
      </c>
      <c r="K48" s="2">
        <f t="shared" si="13"/>
        <v>0.0001141299203381041</v>
      </c>
      <c r="L48" s="24">
        <f t="shared" si="14"/>
        <v>0.23016676146865278</v>
      </c>
      <c r="X48" s="3"/>
      <c r="Y48" s="3"/>
      <c r="AG48" s="2"/>
    </row>
    <row r="49" spans="1:33" ht="12.75">
      <c r="A49" t="s">
        <v>50</v>
      </c>
      <c r="B49">
        <v>289</v>
      </c>
      <c r="C49">
        <v>32</v>
      </c>
      <c r="D49" s="1">
        <v>1837</v>
      </c>
      <c r="E49" s="2">
        <f t="shared" si="1"/>
        <v>0.11072664359861592</v>
      </c>
      <c r="F49" s="3">
        <f t="shared" si="4"/>
        <v>0.11</v>
      </c>
      <c r="G49" s="2">
        <f t="shared" si="17"/>
        <v>0.0004739425335785472</v>
      </c>
      <c r="H49" s="18">
        <f t="shared" si="10"/>
        <v>0.14017880221002196</v>
      </c>
      <c r="I49">
        <f t="shared" si="11"/>
        <v>0.15732172019597168</v>
      </c>
      <c r="J49" s="6">
        <f t="shared" si="12"/>
        <v>0.155</v>
      </c>
      <c r="K49" s="2">
        <f t="shared" si="13"/>
        <v>3.82434599777949E-06</v>
      </c>
      <c r="L49" s="24">
        <f t="shared" si="14"/>
        <v>0.007164392147591225</v>
      </c>
      <c r="X49" s="3"/>
      <c r="Y49" s="3"/>
      <c r="AG49" s="2"/>
    </row>
    <row r="50" spans="1:33" ht="12.75">
      <c r="A50" t="s">
        <v>51</v>
      </c>
      <c r="B50">
        <v>302</v>
      </c>
      <c r="C50">
        <v>9</v>
      </c>
      <c r="D50" s="1">
        <v>1825</v>
      </c>
      <c r="E50" s="2">
        <f t="shared" si="1"/>
        <v>0.029801324503311258</v>
      </c>
      <c r="F50" s="3">
        <f t="shared" si="4"/>
        <v>0.03</v>
      </c>
      <c r="G50" s="2">
        <f t="shared" si="17"/>
        <v>0.003499325600259906</v>
      </c>
      <c r="H50" s="18">
        <f t="shared" si="10"/>
        <v>1.0477554698269946</v>
      </c>
      <c r="I50">
        <f t="shared" si="11"/>
        <v>0.16547945205479453</v>
      </c>
      <c r="J50" s="6">
        <f t="shared" si="12"/>
        <v>0.165</v>
      </c>
      <c r="K50" s="2">
        <f t="shared" si="13"/>
        <v>3.8466520029988724E-05</v>
      </c>
      <c r="L50" s="24">
        <f t="shared" si="14"/>
        <v>0.06976605045911455</v>
      </c>
      <c r="X50" s="3"/>
      <c r="Y50" s="3"/>
      <c r="AG50" s="2"/>
    </row>
    <row r="51" spans="1:33" ht="12.75">
      <c r="A51" t="s">
        <v>52</v>
      </c>
      <c r="B51">
        <v>373</v>
      </c>
      <c r="C51">
        <v>32</v>
      </c>
      <c r="D51" s="1">
        <v>2111</v>
      </c>
      <c r="E51" s="2">
        <f t="shared" si="1"/>
        <v>0.08579088471849866</v>
      </c>
      <c r="F51" s="3">
        <f t="shared" si="4"/>
        <v>0.09</v>
      </c>
      <c r="G51" s="2">
        <f t="shared" si="17"/>
        <v>1.0020628443398123E-05</v>
      </c>
      <c r="H51" s="18">
        <f t="shared" si="10"/>
        <v>0.003162855576751803</v>
      </c>
      <c r="I51">
        <f t="shared" si="11"/>
        <v>0.17669351018474658</v>
      </c>
      <c r="J51" s="6">
        <f t="shared" si="12"/>
        <v>0.175</v>
      </c>
      <c r="K51" s="2">
        <f t="shared" si="13"/>
        <v>0.00030332389959648024</v>
      </c>
      <c r="L51" s="24">
        <f t="shared" si="14"/>
        <v>0.6389012547447515</v>
      </c>
      <c r="X51" s="3"/>
      <c r="Y51" s="3"/>
      <c r="AG51" s="2"/>
    </row>
    <row r="52" spans="1:33" ht="12.75">
      <c r="A52" t="s">
        <v>53</v>
      </c>
      <c r="B52">
        <v>332</v>
      </c>
      <c r="C52">
        <v>35</v>
      </c>
      <c r="D52" s="1">
        <v>1921</v>
      </c>
      <c r="E52" s="2">
        <f t="shared" si="1"/>
        <v>0.10542168674698796</v>
      </c>
      <c r="F52" s="3">
        <f t="shared" si="4"/>
        <v>0.11</v>
      </c>
      <c r="G52" s="2">
        <f t="shared" si="17"/>
        <v>0.0002711049319386696</v>
      </c>
      <c r="H52" s="18">
        <f t="shared" si="10"/>
        <v>0.09280054378694981</v>
      </c>
      <c r="I52">
        <f t="shared" si="11"/>
        <v>0.1728266527850078</v>
      </c>
      <c r="J52" s="6">
        <f t="shared" si="12"/>
        <v>0.175</v>
      </c>
      <c r="K52" s="2">
        <f t="shared" si="13"/>
        <v>0.0001835845893302497</v>
      </c>
      <c r="L52" s="24">
        <f t="shared" si="14"/>
        <v>0.35166404992214256</v>
      </c>
      <c r="X52" s="3"/>
      <c r="Y52" s="3"/>
      <c r="AG52" s="2"/>
    </row>
    <row r="53" spans="1:33" ht="12.75">
      <c r="A53" t="s">
        <v>54</v>
      </c>
      <c r="B53">
        <v>335</v>
      </c>
      <c r="C53">
        <v>26</v>
      </c>
      <c r="D53" s="1">
        <v>2107</v>
      </c>
      <c r="E53" s="2">
        <f t="shared" si="1"/>
        <v>0.07761194029850746</v>
      </c>
      <c r="F53" s="3">
        <f t="shared" si="4"/>
        <v>0.08</v>
      </c>
      <c r="G53" s="2">
        <f t="shared" si="17"/>
        <v>0.000128697272826508</v>
      </c>
      <c r="H53" s="18">
        <f t="shared" si="10"/>
        <v>0.041207726901575134</v>
      </c>
      <c r="I53">
        <f t="shared" si="11"/>
        <v>0.1589938300901756</v>
      </c>
      <c r="J53" s="6">
        <f t="shared" si="12"/>
        <v>0.16</v>
      </c>
      <c r="K53" s="2">
        <f t="shared" si="13"/>
        <v>8.036296353065526E-08</v>
      </c>
      <c r="L53" s="24">
        <f t="shared" si="14"/>
        <v>0.00019311555904768458</v>
      </c>
      <c r="X53" s="3"/>
      <c r="Y53" s="3"/>
      <c r="AG53" s="2"/>
    </row>
    <row r="54" spans="1:33" ht="12.75">
      <c r="A54" t="s">
        <v>55</v>
      </c>
      <c r="B54">
        <v>305</v>
      </c>
      <c r="C54">
        <v>34</v>
      </c>
      <c r="D54" s="1">
        <v>2012</v>
      </c>
      <c r="E54" s="2">
        <f t="shared" si="1"/>
        <v>0.11147540983606558</v>
      </c>
      <c r="F54" s="3">
        <f t="shared" si="4"/>
        <v>0.11</v>
      </c>
      <c r="G54" s="2">
        <f t="shared" si="17"/>
        <v>0.000507104797774986</v>
      </c>
      <c r="H54" s="18">
        <f t="shared" si="10"/>
        <v>0.158169878276715</v>
      </c>
      <c r="I54">
        <f t="shared" si="11"/>
        <v>0.15159045725646123</v>
      </c>
      <c r="J54" s="6">
        <f t="shared" si="12"/>
        <v>0.15</v>
      </c>
      <c r="K54" s="2">
        <f t="shared" si="13"/>
        <v>5.908776215959726E-05</v>
      </c>
      <c r="L54" s="24">
        <f t="shared" si="14"/>
        <v>0.11948110188156168</v>
      </c>
      <c r="X54" s="3"/>
      <c r="Y54" s="3"/>
      <c r="AG54" s="2"/>
    </row>
    <row r="55" spans="1:33" ht="12.75">
      <c r="A55" t="s">
        <v>56</v>
      </c>
      <c r="B55">
        <v>358</v>
      </c>
      <c r="C55">
        <v>50</v>
      </c>
      <c r="D55" s="1">
        <v>2025</v>
      </c>
      <c r="E55" s="2">
        <f t="shared" si="1"/>
        <v>0.13966480446927373</v>
      </c>
      <c r="F55" s="3">
        <f t="shared" si="4"/>
        <v>0.14</v>
      </c>
      <c r="G55" s="2">
        <f t="shared" si="17"/>
        <v>0.00257134001800413</v>
      </c>
      <c r="H55" s="18">
        <f t="shared" si="10"/>
        <v>0.9297694746027678</v>
      </c>
      <c r="I55">
        <f t="shared" si="11"/>
        <v>0.17679012345679013</v>
      </c>
      <c r="J55" s="6">
        <f t="shared" si="12"/>
        <v>0.175</v>
      </c>
      <c r="K55" s="2">
        <f t="shared" si="13"/>
        <v>0.00030669850517649227</v>
      </c>
      <c r="L55" s="24">
        <f t="shared" si="14"/>
        <v>0.6196991051071823</v>
      </c>
      <c r="X55" s="3"/>
      <c r="Y55" s="3"/>
      <c r="AG55" s="2"/>
    </row>
    <row r="56" spans="1:33" ht="12.75">
      <c r="A56" t="s">
        <v>57</v>
      </c>
      <c r="B56">
        <v>446</v>
      </c>
      <c r="C56">
        <v>16</v>
      </c>
      <c r="D56" s="1">
        <v>2240</v>
      </c>
      <c r="E56" s="2">
        <f t="shared" si="1"/>
        <v>0.03587443946188341</v>
      </c>
      <c r="F56" s="3">
        <f t="shared" si="4"/>
        <v>0.04</v>
      </c>
      <c r="G56" s="2">
        <f t="shared" si="17"/>
        <v>0.0028176969064446725</v>
      </c>
      <c r="H56" s="18">
        <f t="shared" si="10"/>
        <v>1.244714774982057</v>
      </c>
      <c r="I56">
        <f t="shared" si="11"/>
        <v>0.19910714285714284</v>
      </c>
      <c r="J56" s="6">
        <f t="shared" si="12"/>
        <v>0.2</v>
      </c>
      <c r="K56" s="2">
        <f t="shared" si="13"/>
        <v>0.0015864152897751107</v>
      </c>
      <c r="L56" s="24">
        <f t="shared" si="14"/>
        <v>3.5501342016447732</v>
      </c>
      <c r="X56" s="3"/>
      <c r="Y56" s="3"/>
      <c r="AG56" s="2"/>
    </row>
    <row r="57" spans="1:33" ht="12.75">
      <c r="A57" t="s">
        <v>58</v>
      </c>
      <c r="B57">
        <v>305</v>
      </c>
      <c r="C57">
        <v>44</v>
      </c>
      <c r="D57" s="1">
        <v>1995</v>
      </c>
      <c r="E57" s="2">
        <f t="shared" si="1"/>
        <v>0.14426229508196722</v>
      </c>
      <c r="F57" s="3">
        <f t="shared" si="4"/>
        <v>0.14</v>
      </c>
      <c r="G57" s="2">
        <f t="shared" si="17"/>
        <v>0.0030587395595714573</v>
      </c>
      <c r="H57" s="18">
        <f t="shared" si="10"/>
        <v>0.9414900518850674</v>
      </c>
      <c r="I57">
        <f t="shared" si="11"/>
        <v>0.15288220551378445</v>
      </c>
      <c r="J57" s="6">
        <f t="shared" si="12"/>
        <v>0.155</v>
      </c>
      <c r="K57" s="2">
        <f t="shared" si="13"/>
        <v>4.089740885984465E-05</v>
      </c>
      <c r="L57" s="24">
        <f t="shared" si="14"/>
        <v>0.08208254248135308</v>
      </c>
      <c r="X57" s="3"/>
      <c r="Y57" s="3"/>
      <c r="AG57" s="2"/>
    </row>
    <row r="58" spans="1:33" ht="12.75">
      <c r="A58" t="s">
        <v>59</v>
      </c>
      <c r="B58">
        <v>334</v>
      </c>
      <c r="C58">
        <v>28</v>
      </c>
      <c r="D58" s="1">
        <v>2036</v>
      </c>
      <c r="E58" s="2">
        <f t="shared" si="1"/>
        <v>0.08383233532934131</v>
      </c>
      <c r="F58" s="3">
        <f t="shared" si="4"/>
        <v>0.08</v>
      </c>
      <c r="G58" s="2">
        <f t="shared" si="17"/>
        <v>2.6256267709405443E-05</v>
      </c>
      <c r="H58" s="18">
        <f t="shared" si="10"/>
        <v>0.007923098753132341</v>
      </c>
      <c r="I58">
        <f t="shared" si="11"/>
        <v>0.16404715127701375</v>
      </c>
      <c r="J58" s="6">
        <f t="shared" si="12"/>
        <v>0.165</v>
      </c>
      <c r="K58" s="2">
        <f t="shared" si="13"/>
        <v>2.2751350401866407E-05</v>
      </c>
      <c r="L58" s="24">
        <f t="shared" si="14"/>
        <v>0.0459484035645033</v>
      </c>
      <c r="X58" s="3"/>
      <c r="Y58" s="3"/>
      <c r="AG58" s="2"/>
    </row>
    <row r="59" spans="1:33" ht="12.75">
      <c r="A59" t="s">
        <v>60</v>
      </c>
      <c r="B59">
        <v>339</v>
      </c>
      <c r="C59">
        <v>19</v>
      </c>
      <c r="D59" s="1">
        <v>2211</v>
      </c>
      <c r="E59" s="2">
        <f t="shared" si="1"/>
        <v>0.05604719764011799</v>
      </c>
      <c r="F59" s="3">
        <f t="shared" si="4"/>
        <v>0.06</v>
      </c>
      <c r="G59" s="2">
        <f t="shared" si="17"/>
        <v>0.0010830170704539646</v>
      </c>
      <c r="H59" s="18">
        <f t="shared" si="10"/>
        <v>0.361506625180648</v>
      </c>
      <c r="I59">
        <f t="shared" si="11"/>
        <v>0.15332428765264586</v>
      </c>
      <c r="J59" s="6">
        <f t="shared" si="12"/>
        <v>0.155</v>
      </c>
      <c r="K59" s="2">
        <f t="shared" si="13"/>
        <v>3.543851925679705E-05</v>
      </c>
      <c r="L59" s="24">
        <f t="shared" si="14"/>
        <v>0.07886241700200708</v>
      </c>
      <c r="X59" s="3"/>
      <c r="Y59" s="3"/>
      <c r="AG59" s="2"/>
    </row>
    <row r="60" spans="1:33" ht="12.75">
      <c r="A60" t="s">
        <v>61</v>
      </c>
      <c r="B60">
        <v>367</v>
      </c>
      <c r="C60">
        <v>12</v>
      </c>
      <c r="D60" s="1">
        <v>2214</v>
      </c>
      <c r="E60" s="2">
        <f t="shared" si="1"/>
        <v>0.0326975476839237</v>
      </c>
      <c r="F60" s="3">
        <f t="shared" si="4"/>
        <v>0.03</v>
      </c>
      <c r="G60" s="2">
        <f t="shared" si="17"/>
        <v>0.003165060977750408</v>
      </c>
      <c r="H60" s="18">
        <f t="shared" si="10"/>
        <v>1.1511297009693677</v>
      </c>
      <c r="I60">
        <f t="shared" si="11"/>
        <v>0.16576332429990967</v>
      </c>
      <c r="J60" s="6">
        <f t="shared" si="12"/>
        <v>0.165</v>
      </c>
      <c r="K60" s="2">
        <f t="shared" si="13"/>
        <v>4.206833335361546E-05</v>
      </c>
      <c r="L60" s="24">
        <f t="shared" si="14"/>
        <v>0.09258693584695525</v>
      </c>
      <c r="X60" s="3"/>
      <c r="Y60" s="3"/>
      <c r="AG60" s="2"/>
    </row>
    <row r="61" spans="1:33" ht="12.75">
      <c r="A61" t="s">
        <v>62</v>
      </c>
      <c r="B61">
        <v>314</v>
      </c>
      <c r="C61">
        <v>40</v>
      </c>
      <c r="D61" s="1">
        <v>1898</v>
      </c>
      <c r="E61" s="2">
        <f t="shared" si="1"/>
        <v>0.12738853503184713</v>
      </c>
      <c r="F61" s="3">
        <f t="shared" si="4"/>
        <v>0.13</v>
      </c>
      <c r="G61" s="2">
        <f t="shared" si="17"/>
        <v>0.0014770272858343001</v>
      </c>
      <c r="H61" s="18">
        <f t="shared" si="10"/>
        <v>0.46992697023087987</v>
      </c>
      <c r="I61">
        <f t="shared" si="11"/>
        <v>0.1654373024236038</v>
      </c>
      <c r="J61" s="6">
        <f t="shared" si="12"/>
        <v>0.165</v>
      </c>
      <c r="K61" s="2">
        <f t="shared" si="13"/>
        <v>3.79454609338665E-05</v>
      </c>
      <c r="L61" s="24">
        <f t="shared" si="14"/>
        <v>0.07157080406512746</v>
      </c>
      <c r="X61" s="3"/>
      <c r="Y61" s="3"/>
      <c r="AG61" s="2"/>
    </row>
    <row r="62" spans="1:33" ht="12.75">
      <c r="A62" t="s">
        <v>63</v>
      </c>
      <c r="B62">
        <v>276</v>
      </c>
      <c r="C62">
        <v>11</v>
      </c>
      <c r="D62" s="1">
        <v>1964</v>
      </c>
      <c r="E62" s="2">
        <f t="shared" si="1"/>
        <v>0.03985507246376811</v>
      </c>
      <c r="F62" s="3">
        <f t="shared" si="4"/>
        <v>0.04</v>
      </c>
      <c r="G62" s="2">
        <f t="shared" si="17"/>
        <v>0.0024109425598272476</v>
      </c>
      <c r="H62" s="18">
        <f t="shared" si="10"/>
        <v>0.6585649144295744</v>
      </c>
      <c r="I62">
        <f t="shared" si="11"/>
        <v>0.14052953156822812</v>
      </c>
      <c r="J62" s="6">
        <f t="shared" si="12"/>
        <v>0.14</v>
      </c>
      <c r="K62" s="2">
        <f t="shared" si="13"/>
        <v>0.0003514793352896963</v>
      </c>
      <c r="L62" s="24">
        <f t="shared" si="14"/>
        <v>0.6917245443336975</v>
      </c>
      <c r="X62" s="3"/>
      <c r="Y62" s="3"/>
      <c r="AG62" s="2"/>
    </row>
    <row r="63" spans="1:33" ht="12.75">
      <c r="A63" t="s">
        <v>64</v>
      </c>
      <c r="B63">
        <v>344</v>
      </c>
      <c r="C63">
        <v>24</v>
      </c>
      <c r="D63" s="1">
        <v>2157</v>
      </c>
      <c r="E63" s="2">
        <f t="shared" si="1"/>
        <v>0.06976744186046512</v>
      </c>
      <c r="F63" s="3">
        <f t="shared" si="4"/>
        <v>0.07</v>
      </c>
      <c r="G63" s="2">
        <f t="shared" si="17"/>
        <v>0.0003682169719061518</v>
      </c>
      <c r="H63" s="18">
        <f t="shared" si="10"/>
        <v>0.12334100935563354</v>
      </c>
      <c r="I63">
        <f t="shared" si="11"/>
        <v>0.15948076031525266</v>
      </c>
      <c r="J63" s="6">
        <f t="shared" si="12"/>
        <v>0.16</v>
      </c>
      <c r="K63" s="2">
        <f t="shared" si="13"/>
        <v>4.139052059897633E-08</v>
      </c>
      <c r="L63" s="24">
        <f t="shared" si="14"/>
        <v>7.317483344057404E-05</v>
      </c>
      <c r="X63" s="3"/>
      <c r="Y63" s="3"/>
      <c r="AG63" s="2"/>
    </row>
    <row r="64" spans="1:33" ht="12.75">
      <c r="A64" t="s">
        <v>65</v>
      </c>
      <c r="B64">
        <v>297</v>
      </c>
      <c r="C64">
        <v>25</v>
      </c>
      <c r="D64" s="1">
        <v>2090</v>
      </c>
      <c r="E64" s="2">
        <f t="shared" si="1"/>
        <v>0.08417508417508418</v>
      </c>
      <c r="F64" s="3">
        <f t="shared" si="4"/>
        <v>0.08</v>
      </c>
      <c r="G64" s="2">
        <f t="shared" si="17"/>
        <v>2.2861194662774266E-05</v>
      </c>
      <c r="H64" s="18">
        <f t="shared" si="10"/>
        <v>0.006088680287083965</v>
      </c>
      <c r="I64">
        <f t="shared" si="11"/>
        <v>0.14210526315789473</v>
      </c>
      <c r="J64" s="6">
        <f t="shared" si="12"/>
        <v>0.14</v>
      </c>
      <c r="K64" s="2">
        <f t="shared" si="13"/>
        <v>0.0002948793202138458</v>
      </c>
      <c r="L64" s="24">
        <f t="shared" si="14"/>
        <v>0.6176810896732887</v>
      </c>
      <c r="X64" s="3"/>
      <c r="Y64" s="3"/>
      <c r="AG64" s="2"/>
    </row>
    <row r="65" spans="1:33" ht="12.75">
      <c r="A65" t="s">
        <v>66</v>
      </c>
      <c r="B65">
        <v>338</v>
      </c>
      <c r="C65">
        <v>54</v>
      </c>
      <c r="D65" s="1">
        <v>1996</v>
      </c>
      <c r="E65" s="2">
        <f t="shared" si="1"/>
        <v>0.15976331360946747</v>
      </c>
      <c r="F65" s="3">
        <f t="shared" si="4"/>
        <v>0.16</v>
      </c>
      <c r="G65" s="2">
        <f t="shared" si="17"/>
        <v>0.005013615851016742</v>
      </c>
      <c r="H65" s="18">
        <f t="shared" si="10"/>
        <v>1.7067615459333236</v>
      </c>
      <c r="I65">
        <f t="shared" si="11"/>
        <v>0.16933867735470942</v>
      </c>
      <c r="J65" s="6">
        <f t="shared" si="12"/>
        <v>0.17</v>
      </c>
      <c r="K65" s="2">
        <f t="shared" si="13"/>
        <v>0.00010123103836190948</v>
      </c>
      <c r="L65" s="24">
        <f t="shared" si="14"/>
        <v>0.20128427767581403</v>
      </c>
      <c r="X65" s="3"/>
      <c r="Y65" s="3"/>
      <c r="AG65" s="2"/>
    </row>
    <row r="66" spans="1:12" ht="12.75">
      <c r="A66" t="s">
        <v>67</v>
      </c>
      <c r="B66">
        <v>321</v>
      </c>
      <c r="C66">
        <v>14</v>
      </c>
      <c r="D66" s="1">
        <v>2181</v>
      </c>
      <c r="E66" s="2">
        <f t="shared" si="1"/>
        <v>0.04361370716510903</v>
      </c>
      <c r="F66" s="3">
        <f t="shared" si="4"/>
        <v>0.04</v>
      </c>
      <c r="G66" s="2">
        <f t="shared" si="17"/>
        <v>0.0020559618195782185</v>
      </c>
      <c r="H66" s="18">
        <f t="shared" si="10"/>
        <v>0.6526027072165315</v>
      </c>
      <c r="I66">
        <f t="shared" si="11"/>
        <v>0.14718019257221457</v>
      </c>
      <c r="J66" s="6">
        <f t="shared" si="12"/>
        <v>0.145</v>
      </c>
      <c r="K66" s="2">
        <f t="shared" si="13"/>
        <v>0.00014634033985732833</v>
      </c>
      <c r="L66" s="24">
        <f t="shared" si="14"/>
        <v>0.3201854452966001</v>
      </c>
    </row>
    <row r="67" spans="1:12" ht="12.75">
      <c r="A67" t="s">
        <v>68</v>
      </c>
      <c r="B67">
        <v>321</v>
      </c>
      <c r="C67">
        <v>31</v>
      </c>
      <c r="D67" s="1">
        <v>2141</v>
      </c>
      <c r="E67" s="2">
        <f aca="true" t="shared" si="18" ref="E67:E130">C67/B67</f>
        <v>0.09657320872274143</v>
      </c>
      <c r="F67" s="3">
        <f aca="true" t="shared" si="19" ref="F67:F129">ROUND(E67,2)</f>
        <v>0.1</v>
      </c>
      <c r="G67" s="2">
        <f t="shared" si="17"/>
        <v>5.801543477563346E-05</v>
      </c>
      <c r="H67" s="18">
        <f t="shared" si="10"/>
        <v>0.019883588837630608</v>
      </c>
      <c r="I67">
        <f t="shared" si="11"/>
        <v>0.14992993928070994</v>
      </c>
      <c r="J67" s="6">
        <f t="shared" si="12"/>
        <v>0.15</v>
      </c>
      <c r="K67" s="2">
        <f t="shared" si="13"/>
        <v>8.737340874844658E-05</v>
      </c>
      <c r="L67" s="24">
        <f t="shared" si="14"/>
        <v>0.18783819076174646</v>
      </c>
    </row>
    <row r="68" spans="1:12" ht="12.75">
      <c r="A68" t="s">
        <v>69</v>
      </c>
      <c r="B68">
        <v>392</v>
      </c>
      <c r="C68">
        <v>10</v>
      </c>
      <c r="D68" s="1">
        <v>2033</v>
      </c>
      <c r="E68" s="2">
        <f t="shared" si="18"/>
        <v>0.025510204081632654</v>
      </c>
      <c r="F68" s="3">
        <f t="shared" si="19"/>
        <v>0.03</v>
      </c>
      <c r="G68" s="2">
        <f t="shared" si="17"/>
        <v>0.00402542261149398</v>
      </c>
      <c r="H68" s="18">
        <f t="shared" si="10"/>
        <v>1.5653774070532676</v>
      </c>
      <c r="I68">
        <f t="shared" si="11"/>
        <v>0.1928184948352189</v>
      </c>
      <c r="J68" s="6">
        <f t="shared" si="12"/>
        <v>0.195</v>
      </c>
      <c r="K68" s="2">
        <f t="shared" si="13"/>
        <v>0.0011250108311774945</v>
      </c>
      <c r="L68" s="24">
        <f t="shared" si="14"/>
        <v>2.284520995558385</v>
      </c>
    </row>
    <row r="69" spans="1:12" ht="12.75">
      <c r="A69" t="s">
        <v>70</v>
      </c>
      <c r="B69">
        <v>286</v>
      </c>
      <c r="C69">
        <v>25</v>
      </c>
      <c r="D69" s="1">
        <v>1942</v>
      </c>
      <c r="E69" s="2">
        <f t="shared" si="18"/>
        <v>0.08741258741258741</v>
      </c>
      <c r="F69" s="3">
        <f t="shared" si="19"/>
        <v>0.09</v>
      </c>
      <c r="G69" s="2">
        <f t="shared" si="17"/>
        <v>2.3834262881017625E-06</v>
      </c>
      <c r="H69" s="18">
        <f t="shared" si="10"/>
        <v>0.00047612178614940537</v>
      </c>
      <c r="I69">
        <f t="shared" si="11"/>
        <v>0.14727085478887744</v>
      </c>
      <c r="J69" s="6">
        <f t="shared" si="12"/>
        <v>0.145</v>
      </c>
      <c r="K69" s="2">
        <f t="shared" si="13"/>
        <v>0.00014415505585941386</v>
      </c>
      <c r="L69" s="24">
        <f t="shared" si="14"/>
        <v>0.2808480365026312</v>
      </c>
    </row>
    <row r="70" spans="1:12" ht="12.75">
      <c r="A70" t="s">
        <v>71</v>
      </c>
      <c r="B70">
        <v>341</v>
      </c>
      <c r="C70">
        <v>11</v>
      </c>
      <c r="D70" s="1">
        <v>2039</v>
      </c>
      <c r="E70" s="2">
        <f t="shared" si="18"/>
        <v>0.03225806451612903</v>
      </c>
      <c r="F70" s="3">
        <f t="shared" si="19"/>
        <v>0.03</v>
      </c>
      <c r="G70" s="2">
        <f t="shared" si="17"/>
        <v>0.0032147037801074385</v>
      </c>
      <c r="H70" s="18">
        <f t="shared" si="10"/>
        <v>1.086430469142227</v>
      </c>
      <c r="I70">
        <f t="shared" si="11"/>
        <v>0.1672388425698872</v>
      </c>
      <c r="J70" s="6">
        <f t="shared" si="12"/>
        <v>0.165</v>
      </c>
      <c r="K70" s="2">
        <f t="shared" si="13"/>
        <v>6.338594176373373E-05</v>
      </c>
      <c r="L70" s="24">
        <f t="shared" si="14"/>
        <v>0.12861934420256185</v>
      </c>
    </row>
    <row r="71" spans="1:12" ht="12.75">
      <c r="A71" t="s">
        <v>72</v>
      </c>
      <c r="B71">
        <v>296</v>
      </c>
      <c r="C71">
        <v>28</v>
      </c>
      <c r="D71" s="1">
        <v>1937</v>
      </c>
      <c r="E71" s="2">
        <f t="shared" si="18"/>
        <v>0.0945945945945946</v>
      </c>
      <c r="F71" s="3">
        <f t="shared" si="19"/>
        <v>0.09</v>
      </c>
      <c r="G71" s="2">
        <f aca="true" t="shared" si="20" ref="G71:G96">(E71-F$6)^2</f>
        <v>3.1788986354210136E-05</v>
      </c>
      <c r="H71" s="18">
        <f t="shared" si="10"/>
        <v>0.010274967392625052</v>
      </c>
      <c r="I71">
        <f t="shared" si="11"/>
        <v>0.15281362932369644</v>
      </c>
      <c r="J71" s="6">
        <f t="shared" si="12"/>
        <v>0.155</v>
      </c>
      <c r="K71" s="2">
        <f t="shared" si="13"/>
        <v>4.177921586448466E-05</v>
      </c>
      <c r="L71" s="24">
        <f t="shared" si="14"/>
        <v>0.08140935996256088</v>
      </c>
    </row>
    <row r="72" spans="1:12" ht="12.75">
      <c r="A72" t="s">
        <v>73</v>
      </c>
      <c r="B72">
        <v>289</v>
      </c>
      <c r="C72">
        <v>15</v>
      </c>
      <c r="D72" s="1">
        <v>2078</v>
      </c>
      <c r="E72" s="2">
        <f t="shared" si="18"/>
        <v>0.05190311418685121</v>
      </c>
      <c r="F72" s="3">
        <f t="shared" si="19"/>
        <v>0.05</v>
      </c>
      <c r="G72" s="2">
        <f t="shared" si="20"/>
        <v>0.001372947645212272</v>
      </c>
      <c r="H72" s="18">
        <f aca="true" t="shared" si="21" ref="H72:H96">B72*(E72-E$6)^2</f>
        <v>0.39136960832943957</v>
      </c>
      <c r="I72">
        <f aca="true" t="shared" si="22" ref="I72:I96">B72/D72</f>
        <v>0.13907603464870066</v>
      </c>
      <c r="J72" s="6">
        <f aca="true" t="shared" si="23" ref="J72:J96">ROUND(I72*2,2)/2</f>
        <v>0.14</v>
      </c>
      <c r="K72" s="2">
        <f aca="true" t="shared" si="24" ref="K72:K96">(I72-J$6)^2</f>
        <v>0.00040809167577106066</v>
      </c>
      <c r="L72" s="24">
        <f aca="true" t="shared" si="25" ref="L72:L96">D72*(I72-I$6)^2</f>
        <v>0.8496323554565135</v>
      </c>
    </row>
    <row r="73" spans="1:12" ht="12.75">
      <c r="A73" t="s">
        <v>74</v>
      </c>
      <c r="B73">
        <v>300</v>
      </c>
      <c r="C73">
        <v>33</v>
      </c>
      <c r="D73" s="1">
        <v>2094</v>
      </c>
      <c r="E73" s="2">
        <f t="shared" si="18"/>
        <v>0.11</v>
      </c>
      <c r="F73" s="3">
        <f t="shared" si="19"/>
        <v>0.11</v>
      </c>
      <c r="G73" s="2">
        <f t="shared" si="20"/>
        <v>0.0004428321606642604</v>
      </c>
      <c r="H73" s="18">
        <f t="shared" si="21"/>
        <v>0.13607065893563053</v>
      </c>
      <c r="I73">
        <f t="shared" si="22"/>
        <v>0.14326647564469913</v>
      </c>
      <c r="J73" s="6">
        <f t="shared" si="23"/>
        <v>0.145</v>
      </c>
      <c r="K73" s="2">
        <f t="shared" si="24"/>
        <v>0.0002563469355997076</v>
      </c>
      <c r="L73" s="24">
        <f t="shared" si="25"/>
        <v>0.5380827720124711</v>
      </c>
    </row>
    <row r="74" spans="1:12" ht="12.75">
      <c r="A74" t="s">
        <v>75</v>
      </c>
      <c r="B74">
        <v>328</v>
      </c>
      <c r="C74">
        <v>37</v>
      </c>
      <c r="D74" s="1">
        <v>1956</v>
      </c>
      <c r="E74" s="2">
        <f t="shared" si="18"/>
        <v>0.11280487804878049</v>
      </c>
      <c r="F74" s="3">
        <f t="shared" si="19"/>
        <v>0.11</v>
      </c>
      <c r="G74" s="2">
        <f t="shared" si="20"/>
        <v>0.000568748839616385</v>
      </c>
      <c r="H74" s="18">
        <f t="shared" si="21"/>
        <v>0.19053784235521237</v>
      </c>
      <c r="I74">
        <f t="shared" si="22"/>
        <v>0.16768916155419222</v>
      </c>
      <c r="J74" s="6">
        <f t="shared" si="23"/>
        <v>0.17</v>
      </c>
      <c r="K74" s="2">
        <f t="shared" si="24"/>
        <v>7.075918412945283E-05</v>
      </c>
      <c r="L74" s="24">
        <f t="shared" si="25"/>
        <v>0.1377718668372476</v>
      </c>
    </row>
    <row r="75" spans="1:12" ht="12.75">
      <c r="A75" t="s">
        <v>76</v>
      </c>
      <c r="B75">
        <v>340</v>
      </c>
      <c r="C75">
        <v>45</v>
      </c>
      <c r="D75" s="1">
        <v>2121</v>
      </c>
      <c r="E75" s="2">
        <f t="shared" si="18"/>
        <v>0.1323529411764706</v>
      </c>
      <c r="F75" s="3">
        <f t="shared" si="19"/>
        <v>0.13</v>
      </c>
      <c r="G75" s="2">
        <f t="shared" si="20"/>
        <v>0.0018832578469835223</v>
      </c>
      <c r="H75" s="18">
        <f t="shared" si="21"/>
        <v>0.6478125409668563</v>
      </c>
      <c r="I75">
        <f t="shared" si="22"/>
        <v>0.1603017444601603</v>
      </c>
      <c r="J75" s="6">
        <f t="shared" si="23"/>
        <v>0.16</v>
      </c>
      <c r="K75" s="2">
        <f t="shared" si="24"/>
        <v>1.0494583589038462E-06</v>
      </c>
      <c r="L75" s="24">
        <f t="shared" si="25"/>
        <v>0.0021429869713593705</v>
      </c>
    </row>
    <row r="76" spans="1:12" ht="12.75">
      <c r="A76" t="s">
        <v>77</v>
      </c>
      <c r="B76">
        <v>304</v>
      </c>
      <c r="C76">
        <v>58</v>
      </c>
      <c r="D76" s="1">
        <v>1844</v>
      </c>
      <c r="E76" s="2">
        <f t="shared" si="18"/>
        <v>0.19078947368421054</v>
      </c>
      <c r="F76" s="3">
        <f t="shared" si="19"/>
        <v>0.19</v>
      </c>
      <c r="G76" s="2">
        <f t="shared" si="20"/>
        <v>0.010369970345742635</v>
      </c>
      <c r="H76" s="18">
        <f t="shared" si="21"/>
        <v>3.1681907216675445</v>
      </c>
      <c r="I76">
        <f t="shared" si="22"/>
        <v>0.1648590021691974</v>
      </c>
      <c r="J76" s="6">
        <f t="shared" si="23"/>
        <v>0.165</v>
      </c>
      <c r="K76" s="2">
        <f t="shared" si="24"/>
        <v>3.115524603935454E-05</v>
      </c>
      <c r="L76" s="24">
        <f t="shared" si="25"/>
        <v>0.05705446598105814</v>
      </c>
    </row>
    <row r="77" spans="1:12" ht="12.75">
      <c r="A77" t="s">
        <v>78</v>
      </c>
      <c r="B77">
        <v>330</v>
      </c>
      <c r="C77">
        <v>28</v>
      </c>
      <c r="D77" s="1">
        <v>2101</v>
      </c>
      <c r="E77" s="2">
        <f t="shared" si="18"/>
        <v>0.08484848484848485</v>
      </c>
      <c r="F77" s="3">
        <f t="shared" si="19"/>
        <v>0.08</v>
      </c>
      <c r="G77" s="2">
        <f t="shared" si="20"/>
        <v>1.6875150447507324E-05</v>
      </c>
      <c r="H77" s="18">
        <f t="shared" si="21"/>
        <v>0.0049025073115091765</v>
      </c>
      <c r="I77">
        <f t="shared" si="22"/>
        <v>0.15706806282722513</v>
      </c>
      <c r="J77" s="6">
        <f t="shared" si="23"/>
        <v>0.155</v>
      </c>
      <c r="K77" s="2">
        <f t="shared" si="24"/>
        <v>4.880789469446836E-06</v>
      </c>
      <c r="L77" s="24">
        <f t="shared" si="25"/>
        <v>0.010434122760249609</v>
      </c>
    </row>
    <row r="78" spans="1:12" ht="12.75">
      <c r="A78" t="s">
        <v>79</v>
      </c>
      <c r="B78">
        <v>316</v>
      </c>
      <c r="C78">
        <v>22</v>
      </c>
      <c r="D78" s="1">
        <v>1994</v>
      </c>
      <c r="E78" s="2">
        <f t="shared" si="18"/>
        <v>0.06962025316455696</v>
      </c>
      <c r="F78" s="3">
        <f t="shared" si="19"/>
        <v>0.07</v>
      </c>
      <c r="G78" s="2">
        <f t="shared" si="20"/>
        <v>0.00037388743844401156</v>
      </c>
      <c r="H78" s="18">
        <f t="shared" si="21"/>
        <v>0.11506990359562505</v>
      </c>
      <c r="I78">
        <f t="shared" si="22"/>
        <v>0.1584754262788365</v>
      </c>
      <c r="J78" s="6">
        <f t="shared" si="23"/>
        <v>0.16</v>
      </c>
      <c r="K78" s="2">
        <f t="shared" si="24"/>
        <v>6.430234545828946E-07</v>
      </c>
      <c r="L78" s="24">
        <f t="shared" si="25"/>
        <v>0.0013445236263463737</v>
      </c>
    </row>
    <row r="79" spans="1:12" ht="12.75">
      <c r="A79" t="s">
        <v>80</v>
      </c>
      <c r="B79">
        <v>287</v>
      </c>
      <c r="C79">
        <v>41</v>
      </c>
      <c r="D79" s="1">
        <v>1889</v>
      </c>
      <c r="E79" s="2">
        <f t="shared" si="18"/>
        <v>0.14285714285714285</v>
      </c>
      <c r="F79" s="3">
        <f t="shared" si="19"/>
        <v>0.14</v>
      </c>
      <c r="G79" s="2">
        <f t="shared" si="20"/>
        <v>0.0029052876720924814</v>
      </c>
      <c r="H79" s="18">
        <f t="shared" si="21"/>
        <v>0.8416814871935703</v>
      </c>
      <c r="I79">
        <f t="shared" si="22"/>
        <v>0.15193223928004235</v>
      </c>
      <c r="J79" s="6">
        <f t="shared" si="23"/>
        <v>0.15</v>
      </c>
      <c r="K79" s="2">
        <f t="shared" si="24"/>
        <v>5.395011840291336E-05</v>
      </c>
      <c r="L79" s="24">
        <f t="shared" si="25"/>
        <v>0.10244695988235966</v>
      </c>
    </row>
    <row r="80" spans="1:12" ht="12.75">
      <c r="A80" t="s">
        <v>81</v>
      </c>
      <c r="B80">
        <v>304</v>
      </c>
      <c r="C80">
        <v>51</v>
      </c>
      <c r="D80" s="1">
        <v>1960</v>
      </c>
      <c r="E80" s="2">
        <f t="shared" si="18"/>
        <v>0.16776315789473684</v>
      </c>
      <c r="F80" s="3">
        <f t="shared" si="19"/>
        <v>0.17</v>
      </c>
      <c r="G80" s="2">
        <f t="shared" si="20"/>
        <v>0.006210501568538853</v>
      </c>
      <c r="H80" s="18">
        <f t="shared" si="21"/>
        <v>1.9001621135152948</v>
      </c>
      <c r="I80">
        <f t="shared" si="22"/>
        <v>0.15510204081632653</v>
      </c>
      <c r="J80" s="6">
        <f t="shared" si="23"/>
        <v>0.155</v>
      </c>
      <c r="K80" s="2">
        <f t="shared" si="24"/>
        <v>1.743290374874982E-05</v>
      </c>
      <c r="L80" s="24">
        <f t="shared" si="25"/>
        <v>0.03448446379772755</v>
      </c>
    </row>
    <row r="81" spans="1:12" ht="12.75">
      <c r="A81" t="s">
        <v>82</v>
      </c>
      <c r="B81">
        <v>360</v>
      </c>
      <c r="C81">
        <v>17</v>
      </c>
      <c r="D81" s="1">
        <v>2187</v>
      </c>
      <c r="E81" s="2">
        <f t="shared" si="18"/>
        <v>0.04722222222222222</v>
      </c>
      <c r="F81" s="3">
        <f t="shared" si="19"/>
        <v>0.05</v>
      </c>
      <c r="G81" s="2">
        <f t="shared" si="20"/>
        <v>0.0017417434596059603</v>
      </c>
      <c r="H81" s="18">
        <f t="shared" si="21"/>
        <v>0.6194311072931996</v>
      </c>
      <c r="I81">
        <f t="shared" si="22"/>
        <v>0.1646090534979424</v>
      </c>
      <c r="J81" s="6">
        <f t="shared" si="23"/>
        <v>0.165</v>
      </c>
      <c r="K81" s="2">
        <f t="shared" si="24"/>
        <v>2.8427449150869584E-05</v>
      </c>
      <c r="L81" s="24">
        <f t="shared" si="25"/>
        <v>0.061722457433130144</v>
      </c>
    </row>
    <row r="82" spans="1:12" ht="12.75">
      <c r="A82" t="s">
        <v>83</v>
      </c>
      <c r="B82">
        <v>345</v>
      </c>
      <c r="C82">
        <v>9</v>
      </c>
      <c r="D82" s="1">
        <v>2173</v>
      </c>
      <c r="E82" s="2">
        <f t="shared" si="18"/>
        <v>0.02608695652173913</v>
      </c>
      <c r="F82" s="3">
        <f t="shared" si="19"/>
        <v>0.03</v>
      </c>
      <c r="G82" s="2">
        <f t="shared" si="20"/>
        <v>0.003952569732477197</v>
      </c>
      <c r="H82" s="18">
        <f t="shared" si="21"/>
        <v>1.3526585212524969</v>
      </c>
      <c r="I82">
        <f t="shared" si="22"/>
        <v>0.1587666820064427</v>
      </c>
      <c r="J82" s="6">
        <f t="shared" si="23"/>
        <v>0.16</v>
      </c>
      <c r="K82" s="2">
        <f t="shared" si="24"/>
        <v>2.6074473815830794E-07</v>
      </c>
      <c r="L82" s="24">
        <f t="shared" si="25"/>
        <v>0.000610148470000469</v>
      </c>
    </row>
    <row r="83" spans="1:12" ht="12.75">
      <c r="A83" t="s">
        <v>84</v>
      </c>
      <c r="B83">
        <v>402</v>
      </c>
      <c r="C83">
        <v>58</v>
      </c>
      <c r="D83" s="1">
        <v>2098</v>
      </c>
      <c r="E83" s="2">
        <f t="shared" si="18"/>
        <v>0.14427860696517414</v>
      </c>
      <c r="F83" s="3">
        <f t="shared" si="19"/>
        <v>0.14</v>
      </c>
      <c r="G83" s="2">
        <f t="shared" si="20"/>
        <v>0.003060544111522585</v>
      </c>
      <c r="H83" s="18">
        <f t="shared" si="21"/>
        <v>1.2416435124156624</v>
      </c>
      <c r="I83">
        <f t="shared" si="22"/>
        <v>0.19161105815061963</v>
      </c>
      <c r="J83" s="6">
        <f t="shared" si="23"/>
        <v>0.19</v>
      </c>
      <c r="K83" s="2">
        <f t="shared" si="24"/>
        <v>0.0010454710294575554</v>
      </c>
      <c r="L83" s="24">
        <f t="shared" si="25"/>
        <v>2.190785818899673</v>
      </c>
    </row>
    <row r="84" spans="1:12" ht="12.75">
      <c r="A84" t="s">
        <v>85</v>
      </c>
      <c r="B84">
        <v>339</v>
      </c>
      <c r="C84">
        <v>38</v>
      </c>
      <c r="D84" s="1">
        <v>1940</v>
      </c>
      <c r="E84" s="2">
        <f t="shared" si="18"/>
        <v>0.11209439528023599</v>
      </c>
      <c r="F84" s="3">
        <f t="shared" si="19"/>
        <v>0.11</v>
      </c>
      <c r="G84" s="2">
        <f t="shared" si="20"/>
        <v>0.0005353657917081153</v>
      </c>
      <c r="H84" s="18">
        <f t="shared" si="21"/>
        <v>0.18548882708061973</v>
      </c>
      <c r="I84">
        <f t="shared" si="22"/>
        <v>0.1747422680412371</v>
      </c>
      <c r="J84" s="6">
        <f t="shared" si="23"/>
        <v>0.175</v>
      </c>
      <c r="K84" s="2">
        <f t="shared" si="24"/>
        <v>0.00023916481242241161</v>
      </c>
      <c r="L84" s="24">
        <f t="shared" si="25"/>
        <v>0.4628247212927947</v>
      </c>
    </row>
    <row r="85" spans="1:12" ht="12.75">
      <c r="A85" t="s">
        <v>86</v>
      </c>
      <c r="B85">
        <v>341</v>
      </c>
      <c r="C85">
        <v>23</v>
      </c>
      <c r="D85" s="1">
        <v>2131</v>
      </c>
      <c r="E85" s="2">
        <f t="shared" si="18"/>
        <v>0.06744868035190615</v>
      </c>
      <c r="F85" s="3">
        <f t="shared" si="19"/>
        <v>0.07</v>
      </c>
      <c r="G85" s="2">
        <f t="shared" si="20"/>
        <v>0.00046258296549610983</v>
      </c>
      <c r="H85" s="18">
        <f t="shared" si="21"/>
        <v>0.1540431568722785</v>
      </c>
      <c r="I85">
        <f t="shared" si="22"/>
        <v>0.16001877053026747</v>
      </c>
      <c r="J85" s="6">
        <f t="shared" si="23"/>
        <v>0.16</v>
      </c>
      <c r="K85" s="2">
        <f t="shared" si="24"/>
        <v>5.497582141714424E-07</v>
      </c>
      <c r="L85" s="24">
        <f t="shared" si="25"/>
        <v>0.0011114590045308405</v>
      </c>
    </row>
    <row r="86" spans="1:12" ht="12.75">
      <c r="A86" t="s">
        <v>87</v>
      </c>
      <c r="B86">
        <v>339</v>
      </c>
      <c r="C86">
        <v>28</v>
      </c>
      <c r="D86" s="1">
        <v>2198</v>
      </c>
      <c r="E86" s="2">
        <f t="shared" si="18"/>
        <v>0.08259587020648967</v>
      </c>
      <c r="F86" s="3">
        <f t="shared" si="19"/>
        <v>0.08</v>
      </c>
      <c r="G86" s="2">
        <f t="shared" si="20"/>
        <v>4.045662346371381E-05</v>
      </c>
      <c r="H86" s="18">
        <f t="shared" si="21"/>
        <v>0.012643047785338863</v>
      </c>
      <c r="I86">
        <f t="shared" si="22"/>
        <v>0.15423111919927207</v>
      </c>
      <c r="J86" s="6">
        <f t="shared" si="23"/>
        <v>0.155</v>
      </c>
      <c r="K86" s="2">
        <f t="shared" si="24"/>
        <v>2.5464079054731144E-05</v>
      </c>
      <c r="L86" s="24">
        <f t="shared" si="25"/>
        <v>0.05639812822068333</v>
      </c>
    </row>
    <row r="87" spans="1:12" ht="12.75">
      <c r="A87" t="s">
        <v>88</v>
      </c>
      <c r="B87">
        <v>297</v>
      </c>
      <c r="C87">
        <v>28</v>
      </c>
      <c r="D87" s="1">
        <v>2106</v>
      </c>
      <c r="E87" s="2">
        <f t="shared" si="18"/>
        <v>0.09427609427609428</v>
      </c>
      <c r="F87" s="3">
        <f t="shared" si="19"/>
        <v>0.09</v>
      </c>
      <c r="G87" s="2">
        <f t="shared" si="20"/>
        <v>2.82989094904309E-05</v>
      </c>
      <c r="H87" s="18">
        <f t="shared" si="21"/>
        <v>0.00922515296902662</v>
      </c>
      <c r="I87">
        <f t="shared" si="22"/>
        <v>0.14102564102564102</v>
      </c>
      <c r="J87" s="6">
        <f t="shared" si="23"/>
        <v>0.14</v>
      </c>
      <c r="K87" s="2">
        <f t="shared" si="24"/>
        <v>0.00033312355582989275</v>
      </c>
      <c r="L87" s="24">
        <f t="shared" si="25"/>
        <v>0.7030396955786831</v>
      </c>
    </row>
    <row r="88" spans="1:12" ht="12.75">
      <c r="A88" t="s">
        <v>89</v>
      </c>
      <c r="B88">
        <v>330</v>
      </c>
      <c r="C88">
        <v>8</v>
      </c>
      <c r="D88" s="1">
        <v>2036</v>
      </c>
      <c r="E88" s="2">
        <f t="shared" si="18"/>
        <v>0.024242424242424242</v>
      </c>
      <c r="F88" s="3">
        <f t="shared" si="19"/>
        <v>0.02</v>
      </c>
      <c r="G88" s="2">
        <f t="shared" si="20"/>
        <v>0.004187901549982741</v>
      </c>
      <c r="H88" s="18">
        <f t="shared" si="21"/>
        <v>1.3711980766372787</v>
      </c>
      <c r="I88">
        <f t="shared" si="22"/>
        <v>0.16208251473477406</v>
      </c>
      <c r="J88" s="6">
        <f t="shared" si="23"/>
        <v>0.16</v>
      </c>
      <c r="K88" s="2">
        <f t="shared" si="24"/>
        <v>7.86915278126029E-06</v>
      </c>
      <c r="L88" s="24">
        <f t="shared" si="25"/>
        <v>0.015802336813365174</v>
      </c>
    </row>
    <row r="89" spans="1:12" ht="12.75">
      <c r="A89" t="s">
        <v>90</v>
      </c>
      <c r="B89">
        <v>342</v>
      </c>
      <c r="C89">
        <v>19</v>
      </c>
      <c r="D89" s="1">
        <v>1991</v>
      </c>
      <c r="E89" s="2">
        <f t="shared" si="18"/>
        <v>0.05555555555555555</v>
      </c>
      <c r="F89" s="3">
        <f t="shared" si="19"/>
        <v>0.06</v>
      </c>
      <c r="G89" s="2">
        <f t="shared" si="20"/>
        <v>0.0011156179020604382</v>
      </c>
      <c r="H89" s="18">
        <f t="shared" si="21"/>
        <v>0.3757700090571932</v>
      </c>
      <c r="I89">
        <f t="shared" si="22"/>
        <v>0.17177297840281266</v>
      </c>
      <c r="J89" s="6">
        <f t="shared" si="23"/>
        <v>0.17</v>
      </c>
      <c r="K89" s="2">
        <f t="shared" si="24"/>
        <v>0.00015614163607897627</v>
      </c>
      <c r="L89" s="24">
        <f t="shared" si="25"/>
        <v>0.30992035475471297</v>
      </c>
    </row>
    <row r="90" spans="1:12" ht="12.75">
      <c r="A90" t="s">
        <v>91</v>
      </c>
      <c r="B90">
        <v>413</v>
      </c>
      <c r="C90">
        <v>22</v>
      </c>
      <c r="D90" s="1">
        <v>2196</v>
      </c>
      <c r="E90" s="2">
        <f t="shared" si="18"/>
        <v>0.053268765133171914</v>
      </c>
      <c r="F90" s="3">
        <f t="shared" si="19"/>
        <v>0.05</v>
      </c>
      <c r="G90" s="2">
        <f t="shared" si="20"/>
        <v>0.0012736088770277127</v>
      </c>
      <c r="H90" s="18">
        <f t="shared" si="21"/>
        <v>0.5185520328629726</v>
      </c>
      <c r="I90">
        <f t="shared" si="22"/>
        <v>0.18806921675774135</v>
      </c>
      <c r="J90" s="6">
        <f t="shared" si="23"/>
        <v>0.19</v>
      </c>
      <c r="K90" s="2">
        <f t="shared" si="24"/>
        <v>0.0008289736810270613</v>
      </c>
      <c r="L90" s="24">
        <f t="shared" si="25"/>
        <v>1.8179913932402938</v>
      </c>
    </row>
    <row r="91" spans="1:12" ht="12.75">
      <c r="A91" t="s">
        <v>92</v>
      </c>
      <c r="B91">
        <v>375</v>
      </c>
      <c r="C91">
        <v>52</v>
      </c>
      <c r="D91" s="1">
        <v>2090</v>
      </c>
      <c r="E91" s="2">
        <f t="shared" si="18"/>
        <v>0.13866666666666666</v>
      </c>
      <c r="F91" s="3">
        <f t="shared" si="19"/>
        <v>0.14</v>
      </c>
      <c r="G91" s="2">
        <f t="shared" si="20"/>
        <v>0.0024711083908558113</v>
      </c>
      <c r="H91" s="18">
        <f t="shared" si="21"/>
        <v>0.9361438490963306</v>
      </c>
      <c r="I91">
        <f t="shared" si="22"/>
        <v>0.17942583732057416</v>
      </c>
      <c r="J91" s="6">
        <f t="shared" si="23"/>
        <v>0.18</v>
      </c>
      <c r="K91" s="2">
        <f t="shared" si="24"/>
        <v>0.0004059630036274475</v>
      </c>
      <c r="L91" s="24">
        <f t="shared" si="25"/>
        <v>0.8468412797216055</v>
      </c>
    </row>
    <row r="92" spans="1:12" ht="12.75">
      <c r="A92" t="s">
        <v>93</v>
      </c>
      <c r="B92">
        <v>333</v>
      </c>
      <c r="C92">
        <v>30</v>
      </c>
      <c r="D92" s="1">
        <v>1978</v>
      </c>
      <c r="E92" s="2">
        <f t="shared" si="18"/>
        <v>0.09009009009009009</v>
      </c>
      <c r="F92" s="3">
        <f t="shared" si="19"/>
        <v>0.09</v>
      </c>
      <c r="G92" s="2">
        <f t="shared" si="20"/>
        <v>1.2852025639207228E-06</v>
      </c>
      <c r="H92" s="18">
        <f t="shared" si="21"/>
        <v>0.0006408426254724901</v>
      </c>
      <c r="I92">
        <f t="shared" si="22"/>
        <v>0.16835187057633974</v>
      </c>
      <c r="J92" s="6">
        <f t="shared" si="23"/>
        <v>0.17</v>
      </c>
      <c r="K92" s="2">
        <f t="shared" si="24"/>
        <v>8.234758229412381E-05</v>
      </c>
      <c r="L92" s="24">
        <f t="shared" si="25"/>
        <v>0.16219280374233944</v>
      </c>
    </row>
    <row r="93" spans="1:12" ht="12.75">
      <c r="A93" t="s">
        <v>94</v>
      </c>
      <c r="B93">
        <v>348</v>
      </c>
      <c r="C93">
        <v>22</v>
      </c>
      <c r="D93" s="1">
        <v>2288</v>
      </c>
      <c r="E93" s="2">
        <f t="shared" si="18"/>
        <v>0.06321839080459771</v>
      </c>
      <c r="F93" s="3">
        <f t="shared" si="19"/>
        <v>0.06</v>
      </c>
      <c r="G93" s="2">
        <f t="shared" si="20"/>
        <v>0.0006624462674007657</v>
      </c>
      <c r="H93" s="18">
        <f t="shared" si="21"/>
        <v>0.2260111554976572</v>
      </c>
      <c r="I93">
        <f t="shared" si="22"/>
        <v>0.1520979020979021</v>
      </c>
      <c r="J93" s="6">
        <f t="shared" si="23"/>
        <v>0.15</v>
      </c>
      <c r="K93" s="2">
        <f t="shared" si="24"/>
        <v>5.154395111674133E-05</v>
      </c>
      <c r="L93" s="24">
        <f t="shared" si="25"/>
        <v>0.1185661887355531</v>
      </c>
    </row>
    <row r="94" spans="1:12" ht="12.75">
      <c r="A94" t="s">
        <v>95</v>
      </c>
      <c r="B94">
        <v>293</v>
      </c>
      <c r="C94">
        <v>14</v>
      </c>
      <c r="D94" s="1">
        <v>2097</v>
      </c>
      <c r="E94" s="2">
        <f t="shared" si="18"/>
        <v>0.04778156996587031</v>
      </c>
      <c r="F94" s="3">
        <f t="shared" si="19"/>
        <v>0.05</v>
      </c>
      <c r="G94" s="2">
        <f t="shared" si="20"/>
        <v>0.0016953684681647984</v>
      </c>
      <c r="H94" s="18">
        <f t="shared" si="21"/>
        <v>0.4906433405836951</v>
      </c>
      <c r="I94">
        <f t="shared" si="22"/>
        <v>0.139723414401526</v>
      </c>
      <c r="J94" s="6">
        <f t="shared" si="23"/>
        <v>0.14</v>
      </c>
      <c r="K94" s="2">
        <f t="shared" si="24"/>
        <v>0.00038235497822263284</v>
      </c>
      <c r="L94" s="24">
        <f t="shared" si="25"/>
        <v>0.8033787396150057</v>
      </c>
    </row>
    <row r="95" spans="1:12" ht="12.75">
      <c r="A95" t="s">
        <v>96</v>
      </c>
      <c r="B95">
        <v>311</v>
      </c>
      <c r="C95">
        <v>38</v>
      </c>
      <c r="D95" s="1">
        <v>1976</v>
      </c>
      <c r="E95" s="2">
        <f t="shared" si="18"/>
        <v>0.12218649517684887</v>
      </c>
      <c r="F95" s="3">
        <f t="shared" si="19"/>
        <v>0.12</v>
      </c>
      <c r="G95" s="2">
        <f t="shared" si="20"/>
        <v>0.001104237740634601</v>
      </c>
      <c r="H95" s="18">
        <f t="shared" si="21"/>
        <v>0.3486791773084154</v>
      </c>
      <c r="I95">
        <f t="shared" si="22"/>
        <v>0.15738866396761134</v>
      </c>
      <c r="J95" s="6">
        <f t="shared" si="23"/>
        <v>0.155</v>
      </c>
      <c r="K95" s="2">
        <f t="shared" si="24"/>
        <v>3.5669978549005387E-06</v>
      </c>
      <c r="L95" s="24">
        <f t="shared" si="25"/>
        <v>0.00719288347831136</v>
      </c>
    </row>
    <row r="96" spans="1:12" ht="12.75">
      <c r="A96" t="s">
        <v>97</v>
      </c>
      <c r="B96">
        <v>326</v>
      </c>
      <c r="C96">
        <v>44</v>
      </c>
      <c r="D96" s="1">
        <v>1968</v>
      </c>
      <c r="E96" s="2">
        <f t="shared" si="18"/>
        <v>0.13496932515337423</v>
      </c>
      <c r="F96" s="3">
        <f t="shared" si="19"/>
        <v>0.13</v>
      </c>
      <c r="G96" s="2">
        <f t="shared" si="20"/>
        <v>0.0021171872251639196</v>
      </c>
      <c r="H96" s="18">
        <f t="shared" si="21"/>
        <v>0.6978314594095965</v>
      </c>
      <c r="I96">
        <f t="shared" si="22"/>
        <v>0.16565040650406504</v>
      </c>
      <c r="J96" s="6">
        <f t="shared" si="23"/>
        <v>0.165</v>
      </c>
      <c r="K96" s="2">
        <f t="shared" si="24"/>
        <v>4.061631174328619E-05</v>
      </c>
      <c r="L96" s="24">
        <f t="shared" si="25"/>
        <v>0.07945048042396645</v>
      </c>
    </row>
    <row r="97" spans="1:8" ht="12.75">
      <c r="A97" t="s">
        <v>98</v>
      </c>
      <c r="B97" s="1">
        <v>3155</v>
      </c>
      <c r="C97">
        <v>284</v>
      </c>
      <c r="D97" s="1">
        <v>20419</v>
      </c>
      <c r="E97" s="2">
        <f t="shared" si="18"/>
        <v>0.09001584786053883</v>
      </c>
      <c r="G97" s="2"/>
      <c r="H97" s="2"/>
    </row>
    <row r="98" spans="1:8" ht="12.75">
      <c r="A98" t="s">
        <v>99</v>
      </c>
      <c r="B98">
        <v>355</v>
      </c>
      <c r="C98">
        <v>36</v>
      </c>
      <c r="D98" s="1">
        <v>2129</v>
      </c>
      <c r="E98" s="2">
        <f t="shared" si="18"/>
        <v>0.10140845070422536</v>
      </c>
      <c r="F98" s="3">
        <f t="shared" si="19"/>
        <v>0.1</v>
      </c>
      <c r="G98" s="2"/>
      <c r="H98" s="2"/>
    </row>
    <row r="99" spans="1:8" ht="12.75">
      <c r="A99" t="s">
        <v>100</v>
      </c>
      <c r="B99">
        <v>293</v>
      </c>
      <c r="C99">
        <v>22</v>
      </c>
      <c r="D99" s="1">
        <v>1959</v>
      </c>
      <c r="E99" s="2">
        <f t="shared" si="18"/>
        <v>0.07508532423208192</v>
      </c>
      <c r="F99" s="3">
        <f t="shared" si="19"/>
        <v>0.08</v>
      </c>
      <c r="G99" s="2"/>
      <c r="H99" s="2"/>
    </row>
    <row r="100" spans="1:8" ht="12.75">
      <c r="A100" t="s">
        <v>101</v>
      </c>
      <c r="B100">
        <v>342</v>
      </c>
      <c r="C100">
        <v>24</v>
      </c>
      <c r="D100" s="1">
        <v>2020</v>
      </c>
      <c r="E100" s="2">
        <f t="shared" si="18"/>
        <v>0.07017543859649122</v>
      </c>
      <c r="F100" s="3">
        <f t="shared" si="19"/>
        <v>0.07</v>
      </c>
      <c r="G100" s="2"/>
      <c r="H100" s="2"/>
    </row>
    <row r="101" spans="1:8" ht="12.75">
      <c r="A101" t="s">
        <v>102</v>
      </c>
      <c r="B101">
        <v>344</v>
      </c>
      <c r="C101">
        <v>17</v>
      </c>
      <c r="D101" s="1">
        <v>2141</v>
      </c>
      <c r="E101" s="2">
        <f t="shared" si="18"/>
        <v>0.04941860465116279</v>
      </c>
      <c r="F101" s="3">
        <f t="shared" si="19"/>
        <v>0.05</v>
      </c>
      <c r="G101" s="2"/>
      <c r="H101" s="2"/>
    </row>
    <row r="102" spans="1:8" ht="12.75">
      <c r="A102" t="s">
        <v>103</v>
      </c>
      <c r="B102">
        <v>250</v>
      </c>
      <c r="C102">
        <v>30</v>
      </c>
      <c r="D102" s="1">
        <v>1757</v>
      </c>
      <c r="E102" s="2">
        <f t="shared" si="18"/>
        <v>0.12</v>
      </c>
      <c r="F102" s="3">
        <f t="shared" si="19"/>
        <v>0.12</v>
      </c>
      <c r="G102" s="2"/>
      <c r="H102" s="2"/>
    </row>
    <row r="103" spans="1:8" ht="12.75">
      <c r="A103" t="s">
        <v>104</v>
      </c>
      <c r="B103">
        <v>329</v>
      </c>
      <c r="C103">
        <v>12</v>
      </c>
      <c r="D103" s="1">
        <v>2281</v>
      </c>
      <c r="E103" s="2">
        <f t="shared" si="18"/>
        <v>0.0364741641337386</v>
      </c>
      <c r="F103" s="3">
        <f t="shared" si="19"/>
        <v>0.04</v>
      </c>
      <c r="G103" s="2"/>
      <c r="H103" s="2"/>
    </row>
    <row r="104" spans="1:8" ht="12.75">
      <c r="A104" t="s">
        <v>105</v>
      </c>
      <c r="B104">
        <v>278</v>
      </c>
      <c r="C104">
        <v>31</v>
      </c>
      <c r="D104" s="1">
        <v>2145</v>
      </c>
      <c r="E104" s="2">
        <f t="shared" si="18"/>
        <v>0.11151079136690648</v>
      </c>
      <c r="F104" s="3">
        <f t="shared" si="19"/>
        <v>0.11</v>
      </c>
      <c r="G104" s="2"/>
      <c r="H104" s="2"/>
    </row>
    <row r="105" spans="1:8" ht="12.75">
      <c r="A105" t="s">
        <v>106</v>
      </c>
      <c r="B105">
        <v>278</v>
      </c>
      <c r="C105">
        <v>52</v>
      </c>
      <c r="D105" s="1">
        <v>1826</v>
      </c>
      <c r="E105" s="2">
        <f t="shared" si="18"/>
        <v>0.18705035971223022</v>
      </c>
      <c r="F105" s="3">
        <f t="shared" si="19"/>
        <v>0.19</v>
      </c>
      <c r="G105" s="2"/>
      <c r="H105" s="2"/>
    </row>
    <row r="106" spans="1:8" ht="12.75">
      <c r="A106" t="s">
        <v>107</v>
      </c>
      <c r="B106">
        <v>368</v>
      </c>
      <c r="C106">
        <v>40</v>
      </c>
      <c r="D106" s="1">
        <v>2192</v>
      </c>
      <c r="E106" s="2">
        <f t="shared" si="18"/>
        <v>0.10869565217391304</v>
      </c>
      <c r="F106" s="3">
        <f t="shared" si="19"/>
        <v>0.11</v>
      </c>
      <c r="G106" s="2"/>
      <c r="H106" s="2"/>
    </row>
    <row r="107" spans="1:8" ht="12.75">
      <c r="A107" t="s">
        <v>108</v>
      </c>
      <c r="B107">
        <v>318</v>
      </c>
      <c r="C107">
        <v>20</v>
      </c>
      <c r="D107" s="1">
        <v>1969</v>
      </c>
      <c r="E107" s="2">
        <f t="shared" si="18"/>
        <v>0.06289308176100629</v>
      </c>
      <c r="F107" s="3">
        <f t="shared" si="19"/>
        <v>0.06</v>
      </c>
      <c r="G107" s="2"/>
      <c r="H107" s="2"/>
    </row>
    <row r="108" spans="1:8" ht="12.75">
      <c r="A108" t="s">
        <v>109</v>
      </c>
      <c r="B108" s="1">
        <v>24503</v>
      </c>
      <c r="C108" s="1">
        <v>1785</v>
      </c>
      <c r="D108" s="1">
        <v>171062</v>
      </c>
      <c r="E108" s="2">
        <f t="shared" si="18"/>
        <v>0.07284822266661226</v>
      </c>
      <c r="G108" s="2"/>
      <c r="H108" s="2"/>
    </row>
    <row r="109" spans="1:8" ht="12.75">
      <c r="A109" t="s">
        <v>110</v>
      </c>
      <c r="B109" s="1">
        <v>6271</v>
      </c>
      <c r="C109">
        <v>309</v>
      </c>
      <c r="D109" s="1">
        <v>43920</v>
      </c>
      <c r="E109" s="2">
        <f t="shared" si="18"/>
        <v>0.04927443788869399</v>
      </c>
      <c r="G109" s="2"/>
      <c r="H109" s="2"/>
    </row>
    <row r="110" spans="1:8" ht="12.75">
      <c r="A110" t="s">
        <v>111</v>
      </c>
      <c r="B110">
        <v>326</v>
      </c>
      <c r="C110">
        <v>10</v>
      </c>
      <c r="D110" s="1">
        <v>2303</v>
      </c>
      <c r="E110" s="2">
        <f t="shared" si="18"/>
        <v>0.03067484662576687</v>
      </c>
      <c r="F110" s="3">
        <f t="shared" si="19"/>
        <v>0.03</v>
      </c>
      <c r="G110" s="2"/>
      <c r="H110" s="2"/>
    </row>
    <row r="111" spans="1:8" ht="12.75">
      <c r="A111" t="s">
        <v>112</v>
      </c>
      <c r="B111">
        <v>293</v>
      </c>
      <c r="C111">
        <v>14</v>
      </c>
      <c r="D111" s="1">
        <v>2169</v>
      </c>
      <c r="E111" s="2">
        <f t="shared" si="18"/>
        <v>0.04778156996587031</v>
      </c>
      <c r="F111" s="3">
        <f t="shared" si="19"/>
        <v>0.05</v>
      </c>
      <c r="G111" s="2"/>
      <c r="H111" s="2"/>
    </row>
    <row r="112" spans="1:8" ht="12.75">
      <c r="A112" t="s">
        <v>113</v>
      </c>
      <c r="B112">
        <v>263</v>
      </c>
      <c r="C112">
        <v>15</v>
      </c>
      <c r="D112" s="1">
        <v>2088</v>
      </c>
      <c r="E112" s="2">
        <f t="shared" si="18"/>
        <v>0.057034220532319393</v>
      </c>
      <c r="F112" s="3">
        <f t="shared" si="19"/>
        <v>0.06</v>
      </c>
      <c r="G112" s="2"/>
      <c r="H112" s="2"/>
    </row>
    <row r="113" spans="1:8" ht="12.75">
      <c r="A113" t="s">
        <v>114</v>
      </c>
      <c r="B113">
        <v>338</v>
      </c>
      <c r="C113">
        <v>14</v>
      </c>
      <c r="D113" s="1">
        <v>2271</v>
      </c>
      <c r="E113" s="2">
        <f t="shared" si="18"/>
        <v>0.04142011834319527</v>
      </c>
      <c r="F113" s="3">
        <f t="shared" si="19"/>
        <v>0.04</v>
      </c>
      <c r="G113" s="2"/>
      <c r="H113" s="2"/>
    </row>
    <row r="114" spans="1:8" ht="12.75">
      <c r="A114" t="s">
        <v>115</v>
      </c>
      <c r="B114">
        <v>326</v>
      </c>
      <c r="C114">
        <v>18</v>
      </c>
      <c r="D114" s="1">
        <v>2018</v>
      </c>
      <c r="E114" s="2">
        <f t="shared" si="18"/>
        <v>0.05521472392638037</v>
      </c>
      <c r="F114" s="3">
        <f t="shared" si="19"/>
        <v>0.06</v>
      </c>
      <c r="G114" s="2"/>
      <c r="H114" s="2"/>
    </row>
    <row r="115" spans="1:8" ht="12.75">
      <c r="A115" t="s">
        <v>116</v>
      </c>
      <c r="B115">
        <v>378</v>
      </c>
      <c r="C115">
        <v>51</v>
      </c>
      <c r="D115" s="1">
        <v>2207</v>
      </c>
      <c r="E115" s="2">
        <f t="shared" si="18"/>
        <v>0.1349206349206349</v>
      </c>
      <c r="F115" s="3">
        <f t="shared" si="19"/>
        <v>0.13</v>
      </c>
      <c r="G115" s="2"/>
      <c r="H115" s="2"/>
    </row>
    <row r="116" spans="1:8" ht="12.75">
      <c r="A116" t="s">
        <v>117</v>
      </c>
      <c r="B116">
        <v>341</v>
      </c>
      <c r="C116">
        <v>12</v>
      </c>
      <c r="D116" s="1">
        <v>2329</v>
      </c>
      <c r="E116" s="2">
        <f t="shared" si="18"/>
        <v>0.03519061583577713</v>
      </c>
      <c r="F116" s="3">
        <f t="shared" si="19"/>
        <v>0.04</v>
      </c>
      <c r="G116" s="2"/>
      <c r="H116" s="2"/>
    </row>
    <row r="117" spans="1:8" ht="12.75">
      <c r="A117" t="s">
        <v>118</v>
      </c>
      <c r="B117">
        <v>323</v>
      </c>
      <c r="C117">
        <v>16</v>
      </c>
      <c r="D117" s="1">
        <v>2388</v>
      </c>
      <c r="E117" s="2">
        <f t="shared" si="18"/>
        <v>0.04953560371517028</v>
      </c>
      <c r="F117" s="3">
        <f t="shared" si="19"/>
        <v>0.05</v>
      </c>
      <c r="G117" s="2"/>
      <c r="H117" s="2"/>
    </row>
    <row r="118" spans="1:8" ht="12.75">
      <c r="A118" t="s">
        <v>119</v>
      </c>
      <c r="B118">
        <v>351</v>
      </c>
      <c r="C118">
        <v>12</v>
      </c>
      <c r="D118" s="1">
        <v>2389</v>
      </c>
      <c r="E118" s="2">
        <f t="shared" si="18"/>
        <v>0.03418803418803419</v>
      </c>
      <c r="F118" s="3">
        <f t="shared" si="19"/>
        <v>0.03</v>
      </c>
      <c r="G118" s="2"/>
      <c r="H118" s="2"/>
    </row>
    <row r="119" spans="1:8" ht="12.75">
      <c r="A119" t="s">
        <v>120</v>
      </c>
      <c r="B119">
        <v>303</v>
      </c>
      <c r="C119">
        <v>14</v>
      </c>
      <c r="D119" s="1">
        <v>2166</v>
      </c>
      <c r="E119" s="2">
        <f t="shared" si="18"/>
        <v>0.0462046204620462</v>
      </c>
      <c r="F119" s="3">
        <f t="shared" si="19"/>
        <v>0.05</v>
      </c>
      <c r="G119" s="2"/>
      <c r="H119" s="2"/>
    </row>
    <row r="120" spans="1:8" ht="12.75">
      <c r="A120" t="s">
        <v>121</v>
      </c>
      <c r="B120">
        <v>332</v>
      </c>
      <c r="C120">
        <v>16</v>
      </c>
      <c r="D120" s="1">
        <v>2296</v>
      </c>
      <c r="E120" s="2">
        <f t="shared" si="18"/>
        <v>0.04819277108433735</v>
      </c>
      <c r="F120" s="3">
        <f t="shared" si="19"/>
        <v>0.05</v>
      </c>
      <c r="G120" s="2"/>
      <c r="H120" s="2"/>
    </row>
    <row r="121" spans="1:8" ht="12.75">
      <c r="A121" t="s">
        <v>122</v>
      </c>
      <c r="B121">
        <v>321</v>
      </c>
      <c r="C121">
        <v>26</v>
      </c>
      <c r="D121" s="1">
        <v>2278</v>
      </c>
      <c r="E121" s="2">
        <f t="shared" si="18"/>
        <v>0.08099688473520249</v>
      </c>
      <c r="F121" s="3">
        <f t="shared" si="19"/>
        <v>0.08</v>
      </c>
      <c r="G121" s="2"/>
      <c r="H121" s="2"/>
    </row>
    <row r="122" spans="1:8" ht="12.75">
      <c r="A122" t="s">
        <v>123</v>
      </c>
      <c r="B122">
        <v>289</v>
      </c>
      <c r="C122">
        <v>12</v>
      </c>
      <c r="D122" s="1">
        <v>2205</v>
      </c>
      <c r="E122" s="2">
        <f t="shared" si="18"/>
        <v>0.04152249134948097</v>
      </c>
      <c r="F122" s="3">
        <f t="shared" si="19"/>
        <v>0.04</v>
      </c>
      <c r="G122" s="2"/>
      <c r="H122" s="2"/>
    </row>
    <row r="123" spans="1:8" ht="12.75">
      <c r="A123" t="s">
        <v>124</v>
      </c>
      <c r="B123">
        <v>329</v>
      </c>
      <c r="C123">
        <v>27</v>
      </c>
      <c r="D123" s="1">
        <v>2245</v>
      </c>
      <c r="E123" s="2">
        <f t="shared" si="18"/>
        <v>0.08206686930091185</v>
      </c>
      <c r="F123" s="3">
        <f t="shared" si="19"/>
        <v>0.08</v>
      </c>
      <c r="G123" s="2"/>
      <c r="H123" s="2"/>
    </row>
    <row r="124" spans="1:8" ht="12.75">
      <c r="A124" t="s">
        <v>125</v>
      </c>
      <c r="B124">
        <v>245</v>
      </c>
      <c r="C124">
        <v>13</v>
      </c>
      <c r="D124" s="1">
        <v>1677</v>
      </c>
      <c r="E124" s="2">
        <f t="shared" si="18"/>
        <v>0.053061224489795916</v>
      </c>
      <c r="F124" s="3">
        <f t="shared" si="19"/>
        <v>0.05</v>
      </c>
      <c r="G124" s="2"/>
      <c r="H124" s="2"/>
    </row>
    <row r="125" spans="1:8" ht="12.75">
      <c r="A125" t="s">
        <v>126</v>
      </c>
      <c r="B125">
        <v>292</v>
      </c>
      <c r="C125">
        <v>4</v>
      </c>
      <c r="D125" s="1">
        <v>2060</v>
      </c>
      <c r="E125" s="2">
        <f t="shared" si="18"/>
        <v>0.0136986301369863</v>
      </c>
      <c r="F125" s="3">
        <f t="shared" si="19"/>
        <v>0.01</v>
      </c>
      <c r="G125" s="2"/>
      <c r="H125" s="2"/>
    </row>
    <row r="126" spans="1:8" ht="12.75">
      <c r="A126" t="s">
        <v>127</v>
      </c>
      <c r="B126">
        <v>286</v>
      </c>
      <c r="C126">
        <v>12</v>
      </c>
      <c r="D126" s="1">
        <v>2219</v>
      </c>
      <c r="E126" s="2">
        <f t="shared" si="18"/>
        <v>0.04195804195804196</v>
      </c>
      <c r="F126" s="3">
        <f t="shared" si="19"/>
        <v>0.04</v>
      </c>
      <c r="G126" s="2"/>
      <c r="H126" s="2"/>
    </row>
    <row r="127" spans="1:8" ht="12.75">
      <c r="A127" t="s">
        <v>128</v>
      </c>
      <c r="B127">
        <v>296</v>
      </c>
      <c r="C127">
        <v>4</v>
      </c>
      <c r="D127" s="1">
        <v>2041</v>
      </c>
      <c r="E127" s="2">
        <f t="shared" si="18"/>
        <v>0.013513513513513514</v>
      </c>
      <c r="F127" s="3">
        <f t="shared" si="19"/>
        <v>0.01</v>
      </c>
      <c r="G127" s="2"/>
      <c r="H127" s="2"/>
    </row>
    <row r="128" spans="1:8" ht="12.75">
      <c r="A128" t="s">
        <v>129</v>
      </c>
      <c r="B128">
        <v>279</v>
      </c>
      <c r="C128">
        <v>4</v>
      </c>
      <c r="D128" s="1">
        <v>2025</v>
      </c>
      <c r="E128" s="2">
        <f t="shared" si="18"/>
        <v>0.014336917562724014</v>
      </c>
      <c r="F128" s="3">
        <f t="shared" si="19"/>
        <v>0.01</v>
      </c>
      <c r="G128" s="2"/>
      <c r="H128" s="2"/>
    </row>
    <row r="129" spans="1:8" ht="12.75">
      <c r="A129" t="s">
        <v>130</v>
      </c>
      <c r="B129">
        <v>360</v>
      </c>
      <c r="C129">
        <v>15</v>
      </c>
      <c r="D129" s="1">
        <v>2546</v>
      </c>
      <c r="E129" s="2">
        <f t="shared" si="18"/>
        <v>0.041666666666666664</v>
      </c>
      <c r="F129" s="3">
        <f t="shared" si="19"/>
        <v>0.04</v>
      </c>
      <c r="G129" s="2"/>
      <c r="H129" s="2"/>
    </row>
    <row r="130" spans="1:8" ht="12.75">
      <c r="A130" t="s">
        <v>131</v>
      </c>
      <c r="B130" s="1">
        <v>3421</v>
      </c>
      <c r="C130">
        <v>182</v>
      </c>
      <c r="D130" s="1">
        <v>22147</v>
      </c>
      <c r="E130" s="2">
        <f t="shared" si="18"/>
        <v>0.05320081847413037</v>
      </c>
      <c r="G130" s="2"/>
      <c r="H130" s="2"/>
    </row>
    <row r="131" spans="1:8" ht="12.75">
      <c r="A131" t="s">
        <v>132</v>
      </c>
      <c r="B131">
        <v>314</v>
      </c>
      <c r="C131">
        <v>16</v>
      </c>
      <c r="D131" s="1">
        <v>2266</v>
      </c>
      <c r="E131" s="2">
        <f aca="true" t="shared" si="26" ref="E131:E194">C131/B131</f>
        <v>0.050955414012738856</v>
      </c>
      <c r="F131" s="3">
        <f aca="true" t="shared" si="27" ref="F131:F194">ROUND(E131,2)</f>
        <v>0.05</v>
      </c>
      <c r="G131" s="2"/>
      <c r="H131" s="2"/>
    </row>
    <row r="132" spans="1:8" ht="12.75">
      <c r="A132" t="s">
        <v>133</v>
      </c>
      <c r="B132">
        <v>287</v>
      </c>
      <c r="C132">
        <v>16</v>
      </c>
      <c r="D132" s="1">
        <v>2167</v>
      </c>
      <c r="E132" s="2">
        <f t="shared" si="26"/>
        <v>0.05574912891986063</v>
      </c>
      <c r="F132" s="3">
        <f t="shared" si="27"/>
        <v>0.06</v>
      </c>
      <c r="G132" s="2"/>
      <c r="H132" s="2"/>
    </row>
    <row r="133" spans="1:8" ht="12.75">
      <c r="A133" t="s">
        <v>134</v>
      </c>
      <c r="B133">
        <v>396</v>
      </c>
      <c r="C133">
        <v>11</v>
      </c>
      <c r="D133" s="1">
        <v>2265</v>
      </c>
      <c r="E133" s="2">
        <f t="shared" si="26"/>
        <v>0.027777777777777776</v>
      </c>
      <c r="F133" s="3">
        <f t="shared" si="27"/>
        <v>0.03</v>
      </c>
      <c r="G133" s="2"/>
      <c r="H133" s="2"/>
    </row>
    <row r="134" spans="1:8" ht="12.75">
      <c r="A134" t="s">
        <v>135</v>
      </c>
      <c r="B134">
        <v>337</v>
      </c>
      <c r="C134">
        <v>12</v>
      </c>
      <c r="D134" s="1">
        <v>2049</v>
      </c>
      <c r="E134" s="2">
        <f t="shared" si="26"/>
        <v>0.03560830860534125</v>
      </c>
      <c r="F134" s="3">
        <f t="shared" si="27"/>
        <v>0.04</v>
      </c>
      <c r="G134" s="2"/>
      <c r="H134" s="2"/>
    </row>
    <row r="135" spans="1:8" ht="12.75">
      <c r="A135" t="s">
        <v>136</v>
      </c>
      <c r="B135">
        <v>291</v>
      </c>
      <c r="C135">
        <v>14</v>
      </c>
      <c r="D135" s="1">
        <v>2258</v>
      </c>
      <c r="E135" s="2">
        <f t="shared" si="26"/>
        <v>0.048109965635738834</v>
      </c>
      <c r="F135" s="3">
        <f t="shared" si="27"/>
        <v>0.05</v>
      </c>
      <c r="G135" s="2"/>
      <c r="H135" s="2"/>
    </row>
    <row r="136" spans="1:8" ht="12.75">
      <c r="A136" t="s">
        <v>137</v>
      </c>
      <c r="B136">
        <v>371</v>
      </c>
      <c r="C136">
        <v>26</v>
      </c>
      <c r="D136" s="1">
        <v>2101</v>
      </c>
      <c r="E136" s="2">
        <f t="shared" si="26"/>
        <v>0.07008086253369272</v>
      </c>
      <c r="F136" s="3">
        <f t="shared" si="27"/>
        <v>0.07</v>
      </c>
      <c r="G136" s="2"/>
      <c r="H136" s="2"/>
    </row>
    <row r="137" spans="1:8" ht="12.75">
      <c r="A137" t="s">
        <v>138</v>
      </c>
      <c r="B137">
        <v>335</v>
      </c>
      <c r="C137">
        <v>18</v>
      </c>
      <c r="D137" s="1">
        <v>2270</v>
      </c>
      <c r="E137" s="2">
        <f t="shared" si="26"/>
        <v>0.05373134328358209</v>
      </c>
      <c r="F137" s="3">
        <f t="shared" si="27"/>
        <v>0.05</v>
      </c>
      <c r="G137" s="2"/>
      <c r="H137" s="2"/>
    </row>
    <row r="138" spans="1:8" ht="12.75">
      <c r="A138" t="s">
        <v>139</v>
      </c>
      <c r="B138">
        <v>378</v>
      </c>
      <c r="C138">
        <v>31</v>
      </c>
      <c r="D138" s="1">
        <v>2267</v>
      </c>
      <c r="E138" s="2">
        <f t="shared" si="26"/>
        <v>0.082010582010582</v>
      </c>
      <c r="F138" s="3">
        <f t="shared" si="27"/>
        <v>0.08</v>
      </c>
      <c r="G138" s="2"/>
      <c r="H138" s="2"/>
    </row>
    <row r="139" spans="1:8" ht="12.75">
      <c r="A139" t="s">
        <v>140</v>
      </c>
      <c r="B139">
        <v>384</v>
      </c>
      <c r="C139">
        <v>14</v>
      </c>
      <c r="D139" s="1">
        <v>2200</v>
      </c>
      <c r="E139" s="2">
        <f t="shared" si="26"/>
        <v>0.036458333333333336</v>
      </c>
      <c r="F139" s="3">
        <f t="shared" si="27"/>
        <v>0.04</v>
      </c>
      <c r="G139" s="2"/>
      <c r="H139" s="2"/>
    </row>
    <row r="140" spans="1:8" ht="12.75">
      <c r="A140" t="s">
        <v>141</v>
      </c>
      <c r="B140">
        <v>328</v>
      </c>
      <c r="C140">
        <v>24</v>
      </c>
      <c r="D140" s="1">
        <v>2304</v>
      </c>
      <c r="E140" s="2">
        <f t="shared" si="26"/>
        <v>0.07317073170731707</v>
      </c>
      <c r="F140" s="3">
        <f t="shared" si="27"/>
        <v>0.07</v>
      </c>
      <c r="G140" s="2"/>
      <c r="H140" s="2"/>
    </row>
    <row r="141" spans="1:8" ht="12.75">
      <c r="A141" t="s">
        <v>142</v>
      </c>
      <c r="B141" s="1">
        <v>3033</v>
      </c>
      <c r="C141">
        <v>249</v>
      </c>
      <c r="D141" s="1">
        <v>20546</v>
      </c>
      <c r="E141" s="2">
        <f t="shared" si="26"/>
        <v>0.0820969337289812</v>
      </c>
      <c r="G141" s="2"/>
      <c r="H141" s="2"/>
    </row>
    <row r="142" spans="1:8" ht="12.75">
      <c r="A142" t="s">
        <v>143</v>
      </c>
      <c r="B142">
        <v>314</v>
      </c>
      <c r="C142">
        <v>27</v>
      </c>
      <c r="D142" s="1">
        <v>2121</v>
      </c>
      <c r="E142" s="2">
        <f t="shared" si="26"/>
        <v>0.08598726114649681</v>
      </c>
      <c r="F142" s="3">
        <f t="shared" si="27"/>
        <v>0.09</v>
      </c>
      <c r="G142" s="2"/>
      <c r="H142" s="2"/>
    </row>
    <row r="143" spans="1:8" ht="12.75">
      <c r="A143" t="s">
        <v>144</v>
      </c>
      <c r="B143">
        <v>293</v>
      </c>
      <c r="C143">
        <v>11</v>
      </c>
      <c r="D143" s="1">
        <v>2054</v>
      </c>
      <c r="E143" s="2">
        <f t="shared" si="26"/>
        <v>0.03754266211604096</v>
      </c>
      <c r="F143" s="3">
        <f t="shared" si="27"/>
        <v>0.04</v>
      </c>
      <c r="G143" s="2"/>
      <c r="H143" s="2"/>
    </row>
    <row r="144" spans="1:8" ht="12.75">
      <c r="A144" t="s">
        <v>145</v>
      </c>
      <c r="B144">
        <v>287</v>
      </c>
      <c r="C144">
        <v>15</v>
      </c>
      <c r="D144" s="1">
        <v>1975</v>
      </c>
      <c r="E144" s="2">
        <f t="shared" si="26"/>
        <v>0.05226480836236934</v>
      </c>
      <c r="F144" s="3">
        <f t="shared" si="27"/>
        <v>0.05</v>
      </c>
      <c r="G144" s="2"/>
      <c r="H144" s="2"/>
    </row>
    <row r="145" spans="1:8" ht="12.75">
      <c r="A145" t="s">
        <v>146</v>
      </c>
      <c r="B145">
        <v>326</v>
      </c>
      <c r="C145">
        <v>42</v>
      </c>
      <c r="D145" s="1">
        <v>2272</v>
      </c>
      <c r="E145" s="2">
        <f t="shared" si="26"/>
        <v>0.12883435582822086</v>
      </c>
      <c r="F145" s="3">
        <f t="shared" si="27"/>
        <v>0.13</v>
      </c>
      <c r="G145" s="2"/>
      <c r="H145" s="2"/>
    </row>
    <row r="146" spans="1:8" ht="12.75">
      <c r="A146" t="s">
        <v>147</v>
      </c>
      <c r="B146">
        <v>313</v>
      </c>
      <c r="C146">
        <v>22</v>
      </c>
      <c r="D146" s="1">
        <v>2139</v>
      </c>
      <c r="E146" s="2">
        <f t="shared" si="26"/>
        <v>0.07028753993610223</v>
      </c>
      <c r="F146" s="3">
        <f t="shared" si="27"/>
        <v>0.07</v>
      </c>
      <c r="G146" s="2"/>
      <c r="H146" s="2"/>
    </row>
    <row r="147" spans="1:8" ht="12.75">
      <c r="A147" t="s">
        <v>148</v>
      </c>
      <c r="B147">
        <v>269</v>
      </c>
      <c r="C147">
        <v>19</v>
      </c>
      <c r="D147" s="1">
        <v>1830</v>
      </c>
      <c r="E147" s="2">
        <f t="shared" si="26"/>
        <v>0.07063197026022305</v>
      </c>
      <c r="F147" s="3">
        <f t="shared" si="27"/>
        <v>0.07</v>
      </c>
      <c r="G147" s="2"/>
      <c r="H147" s="2"/>
    </row>
    <row r="148" spans="1:8" ht="12.75">
      <c r="A148" t="s">
        <v>149</v>
      </c>
      <c r="B148">
        <v>277</v>
      </c>
      <c r="C148">
        <v>20</v>
      </c>
      <c r="D148" s="1">
        <v>1950</v>
      </c>
      <c r="E148" s="2">
        <f t="shared" si="26"/>
        <v>0.07220216606498195</v>
      </c>
      <c r="F148" s="3">
        <f t="shared" si="27"/>
        <v>0.07</v>
      </c>
      <c r="G148" s="2"/>
      <c r="H148" s="2"/>
    </row>
    <row r="149" spans="1:8" ht="12.75">
      <c r="A149" t="s">
        <v>150</v>
      </c>
      <c r="B149">
        <v>329</v>
      </c>
      <c r="C149">
        <v>22</v>
      </c>
      <c r="D149" s="1">
        <v>2074</v>
      </c>
      <c r="E149" s="2">
        <f t="shared" si="26"/>
        <v>0.0668693009118541</v>
      </c>
      <c r="F149" s="3">
        <f t="shared" si="27"/>
        <v>0.07</v>
      </c>
      <c r="G149" s="2"/>
      <c r="H149" s="2"/>
    </row>
    <row r="150" spans="1:8" ht="12.75">
      <c r="A150" t="s">
        <v>151</v>
      </c>
      <c r="B150">
        <v>313</v>
      </c>
      <c r="C150">
        <v>35</v>
      </c>
      <c r="D150" s="1">
        <v>1930</v>
      </c>
      <c r="E150" s="2">
        <f t="shared" si="26"/>
        <v>0.11182108626198083</v>
      </c>
      <c r="F150" s="3">
        <f t="shared" si="27"/>
        <v>0.11</v>
      </c>
      <c r="G150" s="2"/>
      <c r="H150" s="2"/>
    </row>
    <row r="151" spans="1:8" ht="12.75">
      <c r="A151" t="s">
        <v>152</v>
      </c>
      <c r="B151">
        <v>312</v>
      </c>
      <c r="C151">
        <v>36</v>
      </c>
      <c r="D151" s="1">
        <v>2201</v>
      </c>
      <c r="E151" s="2">
        <f t="shared" si="26"/>
        <v>0.11538461538461539</v>
      </c>
      <c r="F151" s="3">
        <f t="shared" si="27"/>
        <v>0.12</v>
      </c>
      <c r="G151" s="2"/>
      <c r="H151" s="2"/>
    </row>
    <row r="152" spans="1:8" ht="12.75">
      <c r="A152" t="s">
        <v>153</v>
      </c>
      <c r="B152" s="1">
        <v>6105</v>
      </c>
      <c r="C152">
        <v>543</v>
      </c>
      <c r="D152" s="1">
        <v>42210</v>
      </c>
      <c r="E152" s="2">
        <f t="shared" si="26"/>
        <v>0.08894348894348894</v>
      </c>
      <c r="G152" s="2"/>
      <c r="H152" s="2"/>
    </row>
    <row r="153" spans="1:8" ht="12.75">
      <c r="A153" t="s">
        <v>154</v>
      </c>
      <c r="B153">
        <v>296</v>
      </c>
      <c r="C153">
        <v>5</v>
      </c>
      <c r="D153" s="1">
        <v>2181</v>
      </c>
      <c r="E153" s="2">
        <f t="shared" si="26"/>
        <v>0.016891891891891893</v>
      </c>
      <c r="F153" s="3">
        <f t="shared" si="27"/>
        <v>0.02</v>
      </c>
      <c r="G153" s="2"/>
      <c r="H153" s="2"/>
    </row>
    <row r="154" spans="1:8" ht="12.75">
      <c r="A154" t="s">
        <v>155</v>
      </c>
      <c r="B154">
        <v>306</v>
      </c>
      <c r="C154">
        <v>28</v>
      </c>
      <c r="D154" s="1">
        <v>1962</v>
      </c>
      <c r="E154" s="2">
        <f t="shared" si="26"/>
        <v>0.0915032679738562</v>
      </c>
      <c r="F154" s="3">
        <f t="shared" si="27"/>
        <v>0.09</v>
      </c>
      <c r="G154" s="2"/>
      <c r="H154" s="2"/>
    </row>
    <row r="155" spans="1:8" ht="12.75">
      <c r="A155" t="s">
        <v>156</v>
      </c>
      <c r="B155">
        <v>368</v>
      </c>
      <c r="C155">
        <v>24</v>
      </c>
      <c r="D155" s="1">
        <v>2378</v>
      </c>
      <c r="E155" s="2">
        <f t="shared" si="26"/>
        <v>0.06521739130434782</v>
      </c>
      <c r="F155" s="3">
        <f t="shared" si="27"/>
        <v>0.07</v>
      </c>
      <c r="G155" s="2"/>
      <c r="H155" s="2"/>
    </row>
    <row r="156" spans="1:8" ht="12.75">
      <c r="A156" t="s">
        <v>157</v>
      </c>
      <c r="B156">
        <v>238</v>
      </c>
      <c r="C156">
        <v>32</v>
      </c>
      <c r="D156" s="1">
        <v>1977</v>
      </c>
      <c r="E156" s="2">
        <f t="shared" si="26"/>
        <v>0.13445378151260504</v>
      </c>
      <c r="F156" s="3">
        <f t="shared" si="27"/>
        <v>0.13</v>
      </c>
      <c r="G156" s="2"/>
      <c r="H156" s="2"/>
    </row>
    <row r="157" spans="1:8" ht="12.75">
      <c r="A157" t="s">
        <v>158</v>
      </c>
      <c r="B157">
        <v>312</v>
      </c>
      <c r="C157">
        <v>27</v>
      </c>
      <c r="D157" s="1">
        <v>2235</v>
      </c>
      <c r="E157" s="2">
        <f t="shared" si="26"/>
        <v>0.08653846153846154</v>
      </c>
      <c r="F157" s="3">
        <f t="shared" si="27"/>
        <v>0.09</v>
      </c>
      <c r="G157" s="2"/>
      <c r="H157" s="2"/>
    </row>
    <row r="158" spans="1:8" ht="12.75">
      <c r="A158" t="s">
        <v>159</v>
      </c>
      <c r="B158">
        <v>261</v>
      </c>
      <c r="C158">
        <v>50</v>
      </c>
      <c r="D158" s="1">
        <v>1949</v>
      </c>
      <c r="E158" s="2">
        <f t="shared" si="26"/>
        <v>0.19157088122605365</v>
      </c>
      <c r="F158" s="3">
        <f t="shared" si="27"/>
        <v>0.19</v>
      </c>
      <c r="G158" s="2"/>
      <c r="H158" s="2"/>
    </row>
    <row r="159" spans="1:8" ht="12.75">
      <c r="A159" t="s">
        <v>160</v>
      </c>
      <c r="B159">
        <v>273</v>
      </c>
      <c r="C159">
        <v>42</v>
      </c>
      <c r="D159" s="1">
        <v>2047</v>
      </c>
      <c r="E159" s="2">
        <f t="shared" si="26"/>
        <v>0.15384615384615385</v>
      </c>
      <c r="F159" s="3">
        <f t="shared" si="27"/>
        <v>0.15</v>
      </c>
      <c r="G159" s="2"/>
      <c r="H159" s="2"/>
    </row>
    <row r="160" spans="1:8" ht="12.75">
      <c r="A160" t="s">
        <v>161</v>
      </c>
      <c r="B160">
        <v>355</v>
      </c>
      <c r="C160">
        <v>27</v>
      </c>
      <c r="D160" s="1">
        <v>2207</v>
      </c>
      <c r="E160" s="2">
        <f t="shared" si="26"/>
        <v>0.07605633802816901</v>
      </c>
      <c r="F160" s="3">
        <f t="shared" si="27"/>
        <v>0.08</v>
      </c>
      <c r="G160" s="2"/>
      <c r="H160" s="2"/>
    </row>
    <row r="161" spans="1:8" ht="12.75">
      <c r="A161" t="s">
        <v>162</v>
      </c>
      <c r="B161">
        <v>315</v>
      </c>
      <c r="C161">
        <v>47</v>
      </c>
      <c r="D161" s="1">
        <v>2049</v>
      </c>
      <c r="E161" s="2">
        <f t="shared" si="26"/>
        <v>0.1492063492063492</v>
      </c>
      <c r="F161" s="3">
        <f t="shared" si="27"/>
        <v>0.15</v>
      </c>
      <c r="G161" s="2"/>
      <c r="H161" s="2"/>
    </row>
    <row r="162" spans="1:8" ht="12.75">
      <c r="A162" t="s">
        <v>163</v>
      </c>
      <c r="B162">
        <v>337</v>
      </c>
      <c r="C162">
        <v>18</v>
      </c>
      <c r="D162" s="1">
        <v>2136</v>
      </c>
      <c r="E162" s="2">
        <f t="shared" si="26"/>
        <v>0.05341246290801187</v>
      </c>
      <c r="F162" s="3">
        <f t="shared" si="27"/>
        <v>0.05</v>
      </c>
      <c r="G162" s="2"/>
      <c r="H162" s="2"/>
    </row>
    <row r="163" spans="1:8" ht="12.75">
      <c r="A163" t="s">
        <v>164</v>
      </c>
      <c r="B163">
        <v>243</v>
      </c>
      <c r="C163">
        <v>17</v>
      </c>
      <c r="D163" s="1">
        <v>1892</v>
      </c>
      <c r="E163" s="2">
        <f t="shared" si="26"/>
        <v>0.06995884773662552</v>
      </c>
      <c r="F163" s="3">
        <f t="shared" si="27"/>
        <v>0.07</v>
      </c>
      <c r="G163" s="2"/>
      <c r="H163" s="2"/>
    </row>
    <row r="164" spans="1:8" ht="12.75">
      <c r="A164" t="s">
        <v>165</v>
      </c>
      <c r="B164">
        <v>315</v>
      </c>
      <c r="C164">
        <v>8</v>
      </c>
      <c r="D164" s="1">
        <v>1995</v>
      </c>
      <c r="E164" s="2">
        <f t="shared" si="26"/>
        <v>0.025396825396825397</v>
      </c>
      <c r="F164" s="3">
        <f t="shared" si="27"/>
        <v>0.03</v>
      </c>
      <c r="G164" s="2"/>
      <c r="H164" s="2"/>
    </row>
    <row r="165" spans="1:8" ht="12.75">
      <c r="A165" t="s">
        <v>166</v>
      </c>
      <c r="B165">
        <v>367</v>
      </c>
      <c r="C165">
        <v>35</v>
      </c>
      <c r="D165" s="1">
        <v>2099</v>
      </c>
      <c r="E165" s="2">
        <f t="shared" si="26"/>
        <v>0.09536784741144415</v>
      </c>
      <c r="F165" s="3">
        <f t="shared" si="27"/>
        <v>0.1</v>
      </c>
      <c r="G165" s="2"/>
      <c r="H165" s="2"/>
    </row>
    <row r="166" spans="1:8" ht="12.75">
      <c r="A166" t="s">
        <v>167</v>
      </c>
      <c r="B166">
        <v>267</v>
      </c>
      <c r="C166">
        <v>31</v>
      </c>
      <c r="D166" s="1">
        <v>2218</v>
      </c>
      <c r="E166" s="2">
        <f t="shared" si="26"/>
        <v>0.11610486891385768</v>
      </c>
      <c r="F166" s="3">
        <f t="shared" si="27"/>
        <v>0.12</v>
      </c>
      <c r="G166" s="2"/>
      <c r="H166" s="2"/>
    </row>
    <row r="167" spans="1:8" ht="12.75">
      <c r="A167" t="s">
        <v>168</v>
      </c>
      <c r="B167">
        <v>308</v>
      </c>
      <c r="C167">
        <v>30</v>
      </c>
      <c r="D167" s="1">
        <v>2087</v>
      </c>
      <c r="E167" s="2">
        <f t="shared" si="26"/>
        <v>0.09740259740259741</v>
      </c>
      <c r="F167" s="3">
        <f t="shared" si="27"/>
        <v>0.1</v>
      </c>
      <c r="G167" s="2"/>
      <c r="H167" s="2"/>
    </row>
    <row r="168" spans="1:8" ht="12.75">
      <c r="A168" t="s">
        <v>169</v>
      </c>
      <c r="B168">
        <v>349</v>
      </c>
      <c r="C168">
        <v>24</v>
      </c>
      <c r="D168" s="1">
        <v>2148</v>
      </c>
      <c r="E168" s="2">
        <f t="shared" si="26"/>
        <v>0.06876790830945559</v>
      </c>
      <c r="F168" s="3">
        <f t="shared" si="27"/>
        <v>0.07</v>
      </c>
      <c r="G168" s="2"/>
      <c r="H168" s="2"/>
    </row>
    <row r="169" spans="1:8" ht="12.75">
      <c r="A169" t="s">
        <v>170</v>
      </c>
      <c r="B169">
        <v>266</v>
      </c>
      <c r="C169">
        <v>14</v>
      </c>
      <c r="D169" s="1">
        <v>1869</v>
      </c>
      <c r="E169" s="2">
        <f t="shared" si="26"/>
        <v>0.05263157894736842</v>
      </c>
      <c r="F169" s="3">
        <f t="shared" si="27"/>
        <v>0.05</v>
      </c>
      <c r="G169" s="2"/>
      <c r="H169" s="2"/>
    </row>
    <row r="170" spans="1:8" ht="12.75">
      <c r="A170" t="s">
        <v>171</v>
      </c>
      <c r="B170">
        <v>361</v>
      </c>
      <c r="C170">
        <v>14</v>
      </c>
      <c r="D170" s="1">
        <v>2285</v>
      </c>
      <c r="E170" s="2">
        <f t="shared" si="26"/>
        <v>0.038781163434903045</v>
      </c>
      <c r="F170" s="3">
        <f t="shared" si="27"/>
        <v>0.04</v>
      </c>
      <c r="G170" s="2"/>
      <c r="H170" s="2"/>
    </row>
    <row r="171" spans="1:8" ht="12.75">
      <c r="A171" t="s">
        <v>172</v>
      </c>
      <c r="B171">
        <v>294</v>
      </c>
      <c r="C171">
        <v>10</v>
      </c>
      <c r="D171" s="1">
        <v>2288</v>
      </c>
      <c r="E171" s="2">
        <f t="shared" si="26"/>
        <v>0.034013605442176874</v>
      </c>
      <c r="F171" s="3">
        <f t="shared" si="27"/>
        <v>0.03</v>
      </c>
      <c r="G171" s="2"/>
      <c r="H171" s="2"/>
    </row>
    <row r="172" spans="1:8" ht="12.75">
      <c r="A172" t="s">
        <v>173</v>
      </c>
      <c r="B172">
        <v>274</v>
      </c>
      <c r="C172">
        <v>60</v>
      </c>
      <c r="D172" s="1">
        <v>2208</v>
      </c>
      <c r="E172" s="2">
        <f t="shared" si="26"/>
        <v>0.21897810218978103</v>
      </c>
      <c r="F172" s="3">
        <f t="shared" si="27"/>
        <v>0.22</v>
      </c>
      <c r="G172" s="2"/>
      <c r="H172" s="2"/>
    </row>
    <row r="173" spans="1:8" ht="12.75">
      <c r="A173" t="s">
        <v>174</v>
      </c>
      <c r="B173" s="1">
        <v>3184</v>
      </c>
      <c r="C173">
        <v>332</v>
      </c>
      <c r="D173" s="1">
        <v>21179</v>
      </c>
      <c r="E173" s="2">
        <f t="shared" si="26"/>
        <v>0.10427135678391959</v>
      </c>
      <c r="G173" s="2"/>
      <c r="H173" s="2"/>
    </row>
    <row r="174" spans="1:8" ht="12.75">
      <c r="A174" t="s">
        <v>175</v>
      </c>
      <c r="B174">
        <v>341</v>
      </c>
      <c r="C174">
        <v>27</v>
      </c>
      <c r="D174" s="1">
        <v>2305</v>
      </c>
      <c r="E174" s="2">
        <f t="shared" si="26"/>
        <v>0.07917888563049853</v>
      </c>
      <c r="F174" s="3">
        <f t="shared" si="27"/>
        <v>0.08</v>
      </c>
      <c r="G174" s="2"/>
      <c r="H174" s="2"/>
    </row>
    <row r="175" spans="1:8" ht="12.75">
      <c r="A175" t="s">
        <v>176</v>
      </c>
      <c r="B175">
        <v>291</v>
      </c>
      <c r="C175">
        <v>21</v>
      </c>
      <c r="D175" s="1">
        <v>2076</v>
      </c>
      <c r="E175" s="2">
        <f t="shared" si="26"/>
        <v>0.07216494845360824</v>
      </c>
      <c r="F175" s="3">
        <f t="shared" si="27"/>
        <v>0.07</v>
      </c>
      <c r="G175" s="2"/>
      <c r="H175" s="2"/>
    </row>
    <row r="176" spans="1:8" ht="12.75">
      <c r="A176" t="s">
        <v>177</v>
      </c>
      <c r="B176">
        <v>346</v>
      </c>
      <c r="C176">
        <v>43</v>
      </c>
      <c r="D176" s="1">
        <v>2238</v>
      </c>
      <c r="E176" s="2">
        <f t="shared" si="26"/>
        <v>0.12427745664739884</v>
      </c>
      <c r="F176" s="3">
        <f t="shared" si="27"/>
        <v>0.12</v>
      </c>
      <c r="G176" s="2"/>
      <c r="H176" s="2"/>
    </row>
    <row r="177" spans="1:8" ht="12.75">
      <c r="A177" t="s">
        <v>178</v>
      </c>
      <c r="B177">
        <v>348</v>
      </c>
      <c r="C177">
        <v>25</v>
      </c>
      <c r="D177" s="1">
        <v>2215</v>
      </c>
      <c r="E177" s="2">
        <f t="shared" si="26"/>
        <v>0.07183908045977011</v>
      </c>
      <c r="F177" s="3">
        <f t="shared" si="27"/>
        <v>0.07</v>
      </c>
      <c r="G177" s="2"/>
      <c r="H177" s="2"/>
    </row>
    <row r="178" spans="1:8" ht="12.75">
      <c r="A178" t="s">
        <v>179</v>
      </c>
      <c r="B178">
        <v>302</v>
      </c>
      <c r="C178">
        <v>37</v>
      </c>
      <c r="D178" s="1">
        <v>2006</v>
      </c>
      <c r="E178" s="2">
        <f t="shared" si="26"/>
        <v>0.12251655629139073</v>
      </c>
      <c r="F178" s="3">
        <f t="shared" si="27"/>
        <v>0.12</v>
      </c>
      <c r="G178" s="2"/>
      <c r="H178" s="2"/>
    </row>
    <row r="179" spans="1:8" ht="12.75">
      <c r="A179" t="s">
        <v>180</v>
      </c>
      <c r="B179">
        <v>310</v>
      </c>
      <c r="C179">
        <v>47</v>
      </c>
      <c r="D179" s="1">
        <v>1967</v>
      </c>
      <c r="E179" s="2">
        <f t="shared" si="26"/>
        <v>0.15161290322580645</v>
      </c>
      <c r="F179" s="3">
        <f t="shared" si="27"/>
        <v>0.15</v>
      </c>
      <c r="G179" s="2"/>
      <c r="H179" s="2"/>
    </row>
    <row r="180" spans="1:8" ht="12.75">
      <c r="A180" t="s">
        <v>181</v>
      </c>
      <c r="B180">
        <v>328</v>
      </c>
      <c r="C180">
        <v>37</v>
      </c>
      <c r="D180" s="1">
        <v>2143</v>
      </c>
      <c r="E180" s="2">
        <f t="shared" si="26"/>
        <v>0.11280487804878049</v>
      </c>
      <c r="F180" s="3">
        <f t="shared" si="27"/>
        <v>0.11</v>
      </c>
      <c r="G180" s="2"/>
      <c r="H180" s="2"/>
    </row>
    <row r="181" spans="1:8" ht="12.75">
      <c r="A181" t="s">
        <v>182</v>
      </c>
      <c r="B181">
        <v>275</v>
      </c>
      <c r="C181">
        <v>28</v>
      </c>
      <c r="D181" s="1">
        <v>2012</v>
      </c>
      <c r="E181" s="2">
        <f t="shared" si="26"/>
        <v>0.10181818181818182</v>
      </c>
      <c r="F181" s="3">
        <f t="shared" si="27"/>
        <v>0.1</v>
      </c>
      <c r="G181" s="2"/>
      <c r="H181" s="2"/>
    </row>
    <row r="182" spans="1:8" ht="12.75">
      <c r="A182" t="s">
        <v>183</v>
      </c>
      <c r="B182">
        <v>316</v>
      </c>
      <c r="C182">
        <v>48</v>
      </c>
      <c r="D182" s="1">
        <v>2115</v>
      </c>
      <c r="E182" s="2">
        <f t="shared" si="26"/>
        <v>0.1518987341772152</v>
      </c>
      <c r="F182" s="3">
        <f t="shared" si="27"/>
        <v>0.15</v>
      </c>
      <c r="G182" s="2"/>
      <c r="H182" s="2"/>
    </row>
    <row r="183" spans="1:8" ht="12.75">
      <c r="A183" t="s">
        <v>184</v>
      </c>
      <c r="B183">
        <v>327</v>
      </c>
      <c r="C183">
        <v>19</v>
      </c>
      <c r="D183" s="1">
        <v>2102</v>
      </c>
      <c r="E183" s="2">
        <f t="shared" si="26"/>
        <v>0.0581039755351682</v>
      </c>
      <c r="F183" s="3">
        <f t="shared" si="27"/>
        <v>0.06</v>
      </c>
      <c r="G183" s="2"/>
      <c r="H183" s="2"/>
    </row>
    <row r="184" spans="1:8" ht="12.75">
      <c r="A184" t="s">
        <v>185</v>
      </c>
      <c r="B184" s="1">
        <v>2489</v>
      </c>
      <c r="C184">
        <v>170</v>
      </c>
      <c r="D184" s="1">
        <v>21060</v>
      </c>
      <c r="E184" s="2">
        <f t="shared" si="26"/>
        <v>0.06830052229811169</v>
      </c>
      <c r="G184" s="2"/>
      <c r="H184" s="2"/>
    </row>
    <row r="185" spans="1:8" ht="12.75">
      <c r="A185" t="s">
        <v>186</v>
      </c>
      <c r="B185">
        <v>277</v>
      </c>
      <c r="C185">
        <v>9</v>
      </c>
      <c r="D185" s="1">
        <v>2118</v>
      </c>
      <c r="E185" s="2">
        <f t="shared" si="26"/>
        <v>0.032490974729241874</v>
      </c>
      <c r="F185" s="3">
        <f t="shared" si="27"/>
        <v>0.03</v>
      </c>
      <c r="G185" s="2"/>
      <c r="H185" s="2"/>
    </row>
    <row r="186" spans="1:8" ht="12.75">
      <c r="A186" t="s">
        <v>187</v>
      </c>
      <c r="B186">
        <v>232</v>
      </c>
      <c r="C186">
        <v>30</v>
      </c>
      <c r="D186" s="1">
        <v>2142</v>
      </c>
      <c r="E186" s="2">
        <f t="shared" si="26"/>
        <v>0.12931034482758622</v>
      </c>
      <c r="F186" s="3">
        <f t="shared" si="27"/>
        <v>0.13</v>
      </c>
      <c r="G186" s="2"/>
      <c r="H186" s="2"/>
    </row>
    <row r="187" spans="1:8" ht="12.75">
      <c r="A187" t="s">
        <v>188</v>
      </c>
      <c r="B187">
        <v>276</v>
      </c>
      <c r="C187">
        <v>24</v>
      </c>
      <c r="D187" s="1">
        <v>2106</v>
      </c>
      <c r="E187" s="2">
        <f t="shared" si="26"/>
        <v>0.08695652173913043</v>
      </c>
      <c r="F187" s="3">
        <f t="shared" si="27"/>
        <v>0.09</v>
      </c>
      <c r="G187" s="2"/>
      <c r="H187" s="2"/>
    </row>
    <row r="188" spans="1:8" ht="12.75">
      <c r="A188" t="s">
        <v>189</v>
      </c>
      <c r="B188">
        <v>220</v>
      </c>
      <c r="C188">
        <v>8</v>
      </c>
      <c r="D188" s="1">
        <v>2035</v>
      </c>
      <c r="E188" s="2">
        <f t="shared" si="26"/>
        <v>0.03636363636363636</v>
      </c>
      <c r="F188" s="3">
        <f t="shared" si="27"/>
        <v>0.04</v>
      </c>
      <c r="G188" s="2"/>
      <c r="H188" s="2"/>
    </row>
    <row r="189" spans="1:8" ht="12.75">
      <c r="A189" t="s">
        <v>190</v>
      </c>
      <c r="B189">
        <v>228</v>
      </c>
      <c r="C189">
        <v>20</v>
      </c>
      <c r="D189" s="1">
        <v>2103</v>
      </c>
      <c r="E189" s="2">
        <f t="shared" si="26"/>
        <v>0.08771929824561403</v>
      </c>
      <c r="F189" s="3">
        <f t="shared" si="27"/>
        <v>0.09</v>
      </c>
      <c r="G189" s="2"/>
      <c r="H189" s="2"/>
    </row>
    <row r="190" spans="1:8" ht="12.75">
      <c r="A190" t="s">
        <v>191</v>
      </c>
      <c r="B190">
        <v>260</v>
      </c>
      <c r="C190">
        <v>21</v>
      </c>
      <c r="D190" s="1">
        <v>2169</v>
      </c>
      <c r="E190" s="2">
        <f t="shared" si="26"/>
        <v>0.08076923076923077</v>
      </c>
      <c r="F190" s="3">
        <f t="shared" si="27"/>
        <v>0.08</v>
      </c>
      <c r="G190" s="2"/>
      <c r="H190" s="2"/>
    </row>
    <row r="191" spans="1:8" ht="12.75">
      <c r="A191" t="s">
        <v>192</v>
      </c>
      <c r="B191">
        <v>223</v>
      </c>
      <c r="C191">
        <v>20</v>
      </c>
      <c r="D191" s="1">
        <v>2019</v>
      </c>
      <c r="E191" s="2">
        <f t="shared" si="26"/>
        <v>0.08968609865470852</v>
      </c>
      <c r="F191" s="3">
        <f t="shared" si="27"/>
        <v>0.09</v>
      </c>
      <c r="G191" s="2"/>
      <c r="H191" s="2"/>
    </row>
    <row r="192" spans="1:8" ht="12.75">
      <c r="A192" t="s">
        <v>193</v>
      </c>
      <c r="B192">
        <v>277</v>
      </c>
      <c r="C192">
        <v>8</v>
      </c>
      <c r="D192" s="1">
        <v>2227</v>
      </c>
      <c r="E192" s="2">
        <f t="shared" si="26"/>
        <v>0.02888086642599278</v>
      </c>
      <c r="F192" s="3">
        <f t="shared" si="27"/>
        <v>0.03</v>
      </c>
      <c r="G192" s="2"/>
      <c r="H192" s="2"/>
    </row>
    <row r="193" spans="1:8" ht="12.75">
      <c r="A193" t="s">
        <v>194</v>
      </c>
      <c r="B193">
        <v>249</v>
      </c>
      <c r="C193">
        <v>30</v>
      </c>
      <c r="D193" s="1">
        <v>2035</v>
      </c>
      <c r="E193" s="2">
        <f t="shared" si="26"/>
        <v>0.12048192771084337</v>
      </c>
      <c r="F193" s="3">
        <f t="shared" si="27"/>
        <v>0.12</v>
      </c>
      <c r="G193" s="2"/>
      <c r="H193" s="2"/>
    </row>
    <row r="194" spans="1:8" ht="12.75">
      <c r="A194" t="s">
        <v>195</v>
      </c>
      <c r="B194">
        <v>247</v>
      </c>
      <c r="C194">
        <v>0</v>
      </c>
      <c r="D194" s="1">
        <v>2106</v>
      </c>
      <c r="E194" s="2">
        <f t="shared" si="26"/>
        <v>0</v>
      </c>
      <c r="F194" s="3">
        <f t="shared" si="27"/>
        <v>0</v>
      </c>
      <c r="G194" s="2"/>
      <c r="H194" s="2"/>
    </row>
    <row r="195" spans="1:8" ht="12.75">
      <c r="A195" t="s">
        <v>196</v>
      </c>
      <c r="B195" s="1">
        <v>5648</v>
      </c>
      <c r="C195">
        <v>69</v>
      </c>
      <c r="D195" s="1">
        <v>43061</v>
      </c>
      <c r="E195" s="2">
        <f aca="true" t="shared" si="28" ref="E195:E258">C195/B195</f>
        <v>0.01221671388101983</v>
      </c>
      <c r="G195" s="2"/>
      <c r="H195" s="2"/>
    </row>
    <row r="196" spans="1:8" ht="12.75">
      <c r="A196" t="s">
        <v>197</v>
      </c>
      <c r="B196" s="1">
        <v>5648</v>
      </c>
      <c r="C196">
        <v>69</v>
      </c>
      <c r="D196" s="1">
        <v>43061</v>
      </c>
      <c r="E196" s="2">
        <f t="shared" si="28"/>
        <v>0.01221671388101983</v>
      </c>
      <c r="G196" s="2"/>
      <c r="H196" s="2"/>
    </row>
    <row r="197" spans="1:8" ht="12.75">
      <c r="A197" t="s">
        <v>198</v>
      </c>
      <c r="B197">
        <v>237</v>
      </c>
      <c r="C197">
        <v>1</v>
      </c>
      <c r="D197" s="1">
        <v>1929</v>
      </c>
      <c r="E197" s="2">
        <f t="shared" si="28"/>
        <v>0.004219409282700422</v>
      </c>
      <c r="F197" s="3">
        <f aca="true" t="shared" si="29" ref="F197:F258">ROUND(E197,2)</f>
        <v>0</v>
      </c>
      <c r="G197" s="2"/>
      <c r="H197" s="2"/>
    </row>
    <row r="198" spans="1:8" ht="12.75">
      <c r="A198" t="s">
        <v>199</v>
      </c>
      <c r="B198">
        <v>281</v>
      </c>
      <c r="C198">
        <v>1</v>
      </c>
      <c r="D198" s="1">
        <v>2253</v>
      </c>
      <c r="E198" s="2">
        <f t="shared" si="28"/>
        <v>0.0035587188612099642</v>
      </c>
      <c r="F198" s="3">
        <f t="shared" si="29"/>
        <v>0</v>
      </c>
      <c r="G198" s="2"/>
      <c r="H198" s="2"/>
    </row>
    <row r="199" spans="1:8" ht="12.75">
      <c r="A199" t="s">
        <v>200</v>
      </c>
      <c r="B199">
        <v>332</v>
      </c>
      <c r="C199">
        <v>8</v>
      </c>
      <c r="D199" s="1">
        <v>2286</v>
      </c>
      <c r="E199" s="2">
        <f t="shared" si="28"/>
        <v>0.024096385542168676</v>
      </c>
      <c r="F199" s="3">
        <f t="shared" si="29"/>
        <v>0.02</v>
      </c>
      <c r="G199" s="2"/>
      <c r="H199" s="2"/>
    </row>
    <row r="200" spans="1:8" ht="12.75">
      <c r="A200" t="s">
        <v>201</v>
      </c>
      <c r="B200">
        <v>286</v>
      </c>
      <c r="C200">
        <v>0</v>
      </c>
      <c r="D200" s="1">
        <v>2186</v>
      </c>
      <c r="E200" s="2">
        <f t="shared" si="28"/>
        <v>0</v>
      </c>
      <c r="F200" s="3">
        <f t="shared" si="29"/>
        <v>0</v>
      </c>
      <c r="G200" s="2"/>
      <c r="H200" s="2"/>
    </row>
    <row r="201" spans="1:8" ht="12.75">
      <c r="A201" t="s">
        <v>202</v>
      </c>
      <c r="B201">
        <v>284</v>
      </c>
      <c r="C201">
        <v>0</v>
      </c>
      <c r="D201" s="1">
        <v>2308</v>
      </c>
      <c r="E201" s="2">
        <f t="shared" si="28"/>
        <v>0</v>
      </c>
      <c r="F201" s="3">
        <f t="shared" si="29"/>
        <v>0</v>
      </c>
      <c r="G201" s="2"/>
      <c r="H201" s="2"/>
    </row>
    <row r="202" spans="1:8" ht="12.75">
      <c r="A202" t="s">
        <v>203</v>
      </c>
      <c r="B202">
        <v>311</v>
      </c>
      <c r="C202">
        <v>8</v>
      </c>
      <c r="D202" s="1">
        <v>2435</v>
      </c>
      <c r="E202" s="2">
        <f t="shared" si="28"/>
        <v>0.02572347266881029</v>
      </c>
      <c r="F202" s="3">
        <f t="shared" si="29"/>
        <v>0.03</v>
      </c>
      <c r="G202" s="2"/>
      <c r="H202" s="2"/>
    </row>
    <row r="203" spans="1:8" ht="12.75">
      <c r="A203" t="s">
        <v>204</v>
      </c>
      <c r="B203">
        <v>341</v>
      </c>
      <c r="C203">
        <v>6</v>
      </c>
      <c r="D203" s="1">
        <v>2484</v>
      </c>
      <c r="E203" s="2">
        <f t="shared" si="28"/>
        <v>0.017595307917888565</v>
      </c>
      <c r="F203" s="3">
        <f t="shared" si="29"/>
        <v>0.02</v>
      </c>
      <c r="G203" s="2"/>
      <c r="H203" s="2"/>
    </row>
    <row r="204" spans="1:8" ht="12.75">
      <c r="A204" t="s">
        <v>205</v>
      </c>
      <c r="B204">
        <v>265</v>
      </c>
      <c r="C204">
        <v>0</v>
      </c>
      <c r="D204" s="1">
        <v>2110</v>
      </c>
      <c r="E204" s="2">
        <f t="shared" si="28"/>
        <v>0</v>
      </c>
      <c r="F204" s="3">
        <f t="shared" si="29"/>
        <v>0</v>
      </c>
      <c r="G204" s="2"/>
      <c r="H204" s="2"/>
    </row>
    <row r="205" spans="1:8" ht="12.75">
      <c r="A205" t="s">
        <v>206</v>
      </c>
      <c r="B205">
        <v>275</v>
      </c>
      <c r="C205">
        <v>5</v>
      </c>
      <c r="D205" s="1">
        <v>2218</v>
      </c>
      <c r="E205" s="2">
        <f t="shared" si="28"/>
        <v>0.01818181818181818</v>
      </c>
      <c r="F205" s="3">
        <f t="shared" si="29"/>
        <v>0.02</v>
      </c>
      <c r="G205" s="2"/>
      <c r="H205" s="2"/>
    </row>
    <row r="206" spans="1:8" ht="12.75">
      <c r="A206" t="s">
        <v>207</v>
      </c>
      <c r="B206">
        <v>253</v>
      </c>
      <c r="C206">
        <v>5</v>
      </c>
      <c r="D206" s="1">
        <v>1890</v>
      </c>
      <c r="E206" s="2">
        <f t="shared" si="28"/>
        <v>0.019762845849802372</v>
      </c>
      <c r="F206" s="3">
        <f t="shared" si="29"/>
        <v>0.02</v>
      </c>
      <c r="G206" s="2"/>
      <c r="H206" s="2"/>
    </row>
    <row r="207" spans="1:8" ht="12.75">
      <c r="A207" t="s">
        <v>208</v>
      </c>
      <c r="B207">
        <v>280</v>
      </c>
      <c r="C207">
        <v>2</v>
      </c>
      <c r="D207" s="1">
        <v>2025</v>
      </c>
      <c r="E207" s="2">
        <f t="shared" si="28"/>
        <v>0.007142857142857143</v>
      </c>
      <c r="F207" s="3">
        <f t="shared" si="29"/>
        <v>0.01</v>
      </c>
      <c r="G207" s="2"/>
      <c r="H207" s="2"/>
    </row>
    <row r="208" spans="1:8" ht="12.75">
      <c r="A208" t="s">
        <v>209</v>
      </c>
      <c r="B208">
        <v>241</v>
      </c>
      <c r="C208">
        <v>14</v>
      </c>
      <c r="D208" s="1">
        <v>1995</v>
      </c>
      <c r="E208" s="2">
        <f t="shared" si="28"/>
        <v>0.058091286307053944</v>
      </c>
      <c r="F208" s="3">
        <f t="shared" si="29"/>
        <v>0.06</v>
      </c>
      <c r="G208" s="2"/>
      <c r="H208" s="2"/>
    </row>
    <row r="209" spans="1:8" ht="12.75">
      <c r="A209" t="s">
        <v>210</v>
      </c>
      <c r="B209">
        <v>268</v>
      </c>
      <c r="C209">
        <v>4</v>
      </c>
      <c r="D209" s="1">
        <v>1947</v>
      </c>
      <c r="E209" s="2">
        <f t="shared" si="28"/>
        <v>0.014925373134328358</v>
      </c>
      <c r="F209" s="3">
        <f t="shared" si="29"/>
        <v>0.01</v>
      </c>
      <c r="G209" s="2"/>
      <c r="H209" s="2"/>
    </row>
    <row r="210" spans="1:8" ht="12.75">
      <c r="A210" t="s">
        <v>211</v>
      </c>
      <c r="B210">
        <v>312</v>
      </c>
      <c r="C210">
        <v>5</v>
      </c>
      <c r="D210" s="1">
        <v>2137</v>
      </c>
      <c r="E210" s="2">
        <f t="shared" si="28"/>
        <v>0.016025641025641024</v>
      </c>
      <c r="F210" s="3">
        <f t="shared" si="29"/>
        <v>0.02</v>
      </c>
      <c r="G210" s="2"/>
      <c r="H210" s="2"/>
    </row>
    <row r="211" spans="1:8" ht="12.75">
      <c r="A211" t="s">
        <v>212</v>
      </c>
      <c r="B211">
        <v>287</v>
      </c>
      <c r="C211">
        <v>0</v>
      </c>
      <c r="D211" s="1">
        <v>2300</v>
      </c>
      <c r="E211" s="2">
        <f t="shared" si="28"/>
        <v>0</v>
      </c>
      <c r="F211" s="3">
        <f t="shared" si="29"/>
        <v>0</v>
      </c>
      <c r="G211" s="2"/>
      <c r="H211" s="2"/>
    </row>
    <row r="212" spans="1:8" ht="12.75">
      <c r="A212" t="s">
        <v>213</v>
      </c>
      <c r="B212">
        <v>304</v>
      </c>
      <c r="C212">
        <v>0</v>
      </c>
      <c r="D212" s="1">
        <v>2304</v>
      </c>
      <c r="E212" s="2">
        <f t="shared" si="28"/>
        <v>0</v>
      </c>
      <c r="F212" s="3">
        <f t="shared" si="29"/>
        <v>0</v>
      </c>
      <c r="G212" s="2"/>
      <c r="H212" s="2"/>
    </row>
    <row r="213" spans="1:8" ht="12.75">
      <c r="A213" t="s">
        <v>214</v>
      </c>
      <c r="B213">
        <v>244</v>
      </c>
      <c r="C213">
        <v>5</v>
      </c>
      <c r="D213" s="1">
        <v>2004</v>
      </c>
      <c r="E213" s="2">
        <f t="shared" si="28"/>
        <v>0.020491803278688523</v>
      </c>
      <c r="F213" s="3">
        <f t="shared" si="29"/>
        <v>0.02</v>
      </c>
      <c r="G213" s="2"/>
      <c r="H213" s="2"/>
    </row>
    <row r="214" spans="1:8" ht="12.75">
      <c r="A214" t="s">
        <v>215</v>
      </c>
      <c r="B214">
        <v>265</v>
      </c>
      <c r="C214">
        <v>1</v>
      </c>
      <c r="D214" s="1">
        <v>1989</v>
      </c>
      <c r="E214" s="2">
        <f t="shared" si="28"/>
        <v>0.0037735849056603774</v>
      </c>
      <c r="F214" s="3">
        <f t="shared" si="29"/>
        <v>0</v>
      </c>
      <c r="G214" s="2"/>
      <c r="H214" s="2"/>
    </row>
    <row r="215" spans="1:8" ht="12.75">
      <c r="A215" t="s">
        <v>216</v>
      </c>
      <c r="B215">
        <v>272</v>
      </c>
      <c r="C215">
        <v>3</v>
      </c>
      <c r="D215" s="1">
        <v>2059</v>
      </c>
      <c r="E215" s="2">
        <f t="shared" si="28"/>
        <v>0.011029411764705883</v>
      </c>
      <c r="F215" s="3">
        <f t="shared" si="29"/>
        <v>0.01</v>
      </c>
      <c r="G215" s="2"/>
      <c r="H215" s="2"/>
    </row>
    <row r="216" spans="1:8" ht="12.75">
      <c r="A216" t="s">
        <v>217</v>
      </c>
      <c r="B216">
        <v>310</v>
      </c>
      <c r="C216">
        <v>1</v>
      </c>
      <c r="D216" s="1">
        <v>2202</v>
      </c>
      <c r="E216" s="2">
        <f t="shared" si="28"/>
        <v>0.0032258064516129032</v>
      </c>
      <c r="F216" s="3">
        <f t="shared" si="29"/>
        <v>0</v>
      </c>
      <c r="G216" s="2"/>
      <c r="H216" s="2"/>
    </row>
    <row r="217" spans="1:8" ht="12.75">
      <c r="A217" t="s">
        <v>218</v>
      </c>
      <c r="B217" s="1">
        <v>27613</v>
      </c>
      <c r="C217">
        <v>295</v>
      </c>
      <c r="D217" s="1">
        <v>217932</v>
      </c>
      <c r="E217" s="2">
        <f t="shared" si="28"/>
        <v>0.010683373773222758</v>
      </c>
      <c r="G217" s="2"/>
      <c r="H217" s="2"/>
    </row>
    <row r="218" spans="1:8" ht="12.75">
      <c r="A218" t="s">
        <v>219</v>
      </c>
      <c r="B218" s="1">
        <v>8012</v>
      </c>
      <c r="C218">
        <v>115</v>
      </c>
      <c r="D218" s="1">
        <v>65103</v>
      </c>
      <c r="E218" s="2">
        <f t="shared" si="28"/>
        <v>0.01435346979530704</v>
      </c>
      <c r="G218" s="2"/>
      <c r="H218" s="2"/>
    </row>
    <row r="219" spans="1:8" ht="12.75">
      <c r="A219" t="s">
        <v>220</v>
      </c>
      <c r="B219" s="1">
        <v>5545</v>
      </c>
      <c r="C219">
        <v>97</v>
      </c>
      <c r="D219" s="1">
        <v>43506</v>
      </c>
      <c r="E219" s="2">
        <f t="shared" si="28"/>
        <v>0.017493237150586115</v>
      </c>
      <c r="G219" s="2"/>
      <c r="H219" s="2"/>
    </row>
    <row r="220" spans="1:8" ht="12.75">
      <c r="A220" t="s">
        <v>221</v>
      </c>
      <c r="B220">
        <v>301</v>
      </c>
      <c r="C220">
        <v>1</v>
      </c>
      <c r="D220" s="1">
        <v>2243</v>
      </c>
      <c r="E220" s="2">
        <f t="shared" si="28"/>
        <v>0.0033222591362126247</v>
      </c>
      <c r="F220" s="3">
        <f t="shared" si="29"/>
        <v>0</v>
      </c>
      <c r="G220" s="2"/>
      <c r="H220" s="2"/>
    </row>
    <row r="221" spans="1:8" ht="12.75">
      <c r="A221" t="s">
        <v>222</v>
      </c>
      <c r="B221">
        <v>227</v>
      </c>
      <c r="C221">
        <v>3</v>
      </c>
      <c r="D221" s="1">
        <v>2087</v>
      </c>
      <c r="E221" s="2">
        <f t="shared" si="28"/>
        <v>0.013215859030837005</v>
      </c>
      <c r="F221" s="3">
        <f t="shared" si="29"/>
        <v>0.01</v>
      </c>
      <c r="G221" s="2"/>
      <c r="H221" s="2"/>
    </row>
    <row r="222" spans="1:8" ht="12.75">
      <c r="A222" t="s">
        <v>223</v>
      </c>
      <c r="B222">
        <v>243</v>
      </c>
      <c r="C222">
        <v>11</v>
      </c>
      <c r="D222" s="1">
        <v>2028</v>
      </c>
      <c r="E222" s="2">
        <f t="shared" si="28"/>
        <v>0.04526748971193416</v>
      </c>
      <c r="F222" s="3">
        <f t="shared" si="29"/>
        <v>0.05</v>
      </c>
      <c r="G222" s="2"/>
      <c r="H222" s="2"/>
    </row>
    <row r="223" spans="1:8" ht="12.75">
      <c r="A223" t="s">
        <v>224</v>
      </c>
      <c r="B223">
        <v>236</v>
      </c>
      <c r="C223">
        <v>3</v>
      </c>
      <c r="D223" s="1">
        <v>1976</v>
      </c>
      <c r="E223" s="2">
        <f t="shared" si="28"/>
        <v>0.012711864406779662</v>
      </c>
      <c r="F223" s="3">
        <f t="shared" si="29"/>
        <v>0.01</v>
      </c>
      <c r="G223" s="2"/>
      <c r="H223" s="2"/>
    </row>
    <row r="224" spans="1:8" ht="12.75">
      <c r="A224" t="s">
        <v>225</v>
      </c>
      <c r="B224">
        <v>271</v>
      </c>
      <c r="C224">
        <v>2</v>
      </c>
      <c r="D224" s="1">
        <v>1972</v>
      </c>
      <c r="E224" s="2">
        <f t="shared" si="28"/>
        <v>0.007380073800738007</v>
      </c>
      <c r="F224" s="3">
        <f t="shared" si="29"/>
        <v>0.01</v>
      </c>
      <c r="G224" s="2"/>
      <c r="H224" s="2"/>
    </row>
    <row r="225" spans="1:8" ht="12.75">
      <c r="A225" t="s">
        <v>226</v>
      </c>
      <c r="B225">
        <v>228</v>
      </c>
      <c r="C225">
        <v>1</v>
      </c>
      <c r="D225" s="1">
        <v>2139</v>
      </c>
      <c r="E225" s="2">
        <f t="shared" si="28"/>
        <v>0.0043859649122807015</v>
      </c>
      <c r="F225" s="3">
        <f t="shared" si="29"/>
        <v>0</v>
      </c>
      <c r="G225" s="2"/>
      <c r="H225" s="2"/>
    </row>
    <row r="226" spans="1:8" ht="12.75">
      <c r="A226" t="s">
        <v>227</v>
      </c>
      <c r="B226">
        <v>365</v>
      </c>
      <c r="C226">
        <v>1</v>
      </c>
      <c r="D226" s="1">
        <v>2682</v>
      </c>
      <c r="E226" s="2">
        <f t="shared" si="28"/>
        <v>0.0027397260273972603</v>
      </c>
      <c r="F226" s="3">
        <f t="shared" si="29"/>
        <v>0</v>
      </c>
      <c r="G226" s="2"/>
      <c r="H226" s="2"/>
    </row>
    <row r="227" spans="1:8" ht="12.75">
      <c r="A227" t="s">
        <v>228</v>
      </c>
      <c r="B227">
        <v>312</v>
      </c>
      <c r="C227">
        <v>1</v>
      </c>
      <c r="D227" s="1">
        <v>2014</v>
      </c>
      <c r="E227" s="2">
        <f t="shared" si="28"/>
        <v>0.003205128205128205</v>
      </c>
      <c r="F227" s="3">
        <f t="shared" si="29"/>
        <v>0</v>
      </c>
      <c r="G227" s="2"/>
      <c r="H227" s="2"/>
    </row>
    <row r="228" spans="1:8" ht="12.75">
      <c r="A228" t="s">
        <v>229</v>
      </c>
      <c r="B228">
        <v>350</v>
      </c>
      <c r="C228">
        <v>9</v>
      </c>
      <c r="D228" s="1">
        <v>2320</v>
      </c>
      <c r="E228" s="2">
        <f t="shared" si="28"/>
        <v>0.025714285714285714</v>
      </c>
      <c r="F228" s="3">
        <f t="shared" si="29"/>
        <v>0.03</v>
      </c>
      <c r="G228" s="2"/>
      <c r="H228" s="2"/>
    </row>
    <row r="229" spans="1:8" ht="12.75">
      <c r="A229" t="s">
        <v>230</v>
      </c>
      <c r="B229">
        <v>303</v>
      </c>
      <c r="C229">
        <v>0</v>
      </c>
      <c r="D229" s="1">
        <v>2025</v>
      </c>
      <c r="E229" s="2">
        <f t="shared" si="28"/>
        <v>0</v>
      </c>
      <c r="F229" s="3">
        <f t="shared" si="29"/>
        <v>0</v>
      </c>
      <c r="G229" s="2"/>
      <c r="H229" s="2"/>
    </row>
    <row r="230" spans="1:8" ht="12.75">
      <c r="A230" t="s">
        <v>231</v>
      </c>
      <c r="B230">
        <v>252</v>
      </c>
      <c r="C230">
        <v>1</v>
      </c>
      <c r="D230" s="1">
        <v>2225</v>
      </c>
      <c r="E230" s="2">
        <f t="shared" si="28"/>
        <v>0.003968253968253968</v>
      </c>
      <c r="F230" s="3">
        <f t="shared" si="29"/>
        <v>0</v>
      </c>
      <c r="G230" s="2"/>
      <c r="H230" s="2"/>
    </row>
    <row r="231" spans="1:8" ht="12.75">
      <c r="A231" t="s">
        <v>232</v>
      </c>
      <c r="B231">
        <v>329</v>
      </c>
      <c r="C231">
        <v>6</v>
      </c>
      <c r="D231" s="1">
        <v>2415</v>
      </c>
      <c r="E231" s="2">
        <f t="shared" si="28"/>
        <v>0.0182370820668693</v>
      </c>
      <c r="F231" s="3">
        <f t="shared" si="29"/>
        <v>0.02</v>
      </c>
      <c r="G231" s="2"/>
      <c r="H231" s="2"/>
    </row>
    <row r="232" spans="1:8" ht="12.75">
      <c r="A232" t="s">
        <v>233</v>
      </c>
      <c r="B232">
        <v>250</v>
      </c>
      <c r="C232">
        <v>4</v>
      </c>
      <c r="D232" s="1">
        <v>1969</v>
      </c>
      <c r="E232" s="2">
        <f t="shared" si="28"/>
        <v>0.016</v>
      </c>
      <c r="F232" s="3">
        <f t="shared" si="29"/>
        <v>0.02</v>
      </c>
      <c r="G232" s="2"/>
      <c r="H232" s="2"/>
    </row>
    <row r="233" spans="1:8" ht="12.75">
      <c r="A233" t="s">
        <v>234</v>
      </c>
      <c r="B233">
        <v>203</v>
      </c>
      <c r="C233">
        <v>20</v>
      </c>
      <c r="D233" s="1">
        <v>2210</v>
      </c>
      <c r="E233" s="2">
        <f t="shared" si="28"/>
        <v>0.09852216748768473</v>
      </c>
      <c r="F233" s="3">
        <f t="shared" si="29"/>
        <v>0.1</v>
      </c>
      <c r="G233" s="2"/>
      <c r="H233" s="2"/>
    </row>
    <row r="234" spans="1:8" ht="12.75">
      <c r="A234" t="s">
        <v>235</v>
      </c>
      <c r="B234">
        <v>258</v>
      </c>
      <c r="C234">
        <v>2</v>
      </c>
      <c r="D234" s="1">
        <v>1979</v>
      </c>
      <c r="E234" s="2">
        <f t="shared" si="28"/>
        <v>0.007751937984496124</v>
      </c>
      <c r="F234" s="3">
        <f t="shared" si="29"/>
        <v>0.01</v>
      </c>
      <c r="G234" s="2"/>
      <c r="H234" s="2"/>
    </row>
    <row r="235" spans="1:8" ht="12.75">
      <c r="A235" t="s">
        <v>236</v>
      </c>
      <c r="B235">
        <v>289</v>
      </c>
      <c r="C235">
        <v>5</v>
      </c>
      <c r="D235" s="1">
        <v>2166</v>
      </c>
      <c r="E235" s="2">
        <f t="shared" si="28"/>
        <v>0.01730103806228374</v>
      </c>
      <c r="F235" s="3">
        <f t="shared" si="29"/>
        <v>0.02</v>
      </c>
      <c r="G235" s="2"/>
      <c r="H235" s="2"/>
    </row>
    <row r="236" spans="1:8" ht="12.75">
      <c r="A236" t="s">
        <v>237</v>
      </c>
      <c r="B236">
        <v>246</v>
      </c>
      <c r="C236">
        <v>8</v>
      </c>
      <c r="D236" s="1">
        <v>2083</v>
      </c>
      <c r="E236" s="2">
        <f t="shared" si="28"/>
        <v>0.032520325203252036</v>
      </c>
      <c r="F236" s="3">
        <f t="shared" si="29"/>
        <v>0.03</v>
      </c>
      <c r="G236" s="2"/>
      <c r="H236" s="2"/>
    </row>
    <row r="237" spans="1:8" ht="12.75">
      <c r="A237" t="s">
        <v>238</v>
      </c>
      <c r="B237">
        <v>306</v>
      </c>
      <c r="C237">
        <v>9</v>
      </c>
      <c r="D237" s="1">
        <v>2196</v>
      </c>
      <c r="E237" s="2">
        <f t="shared" si="28"/>
        <v>0.029411764705882353</v>
      </c>
      <c r="F237" s="3">
        <f t="shared" si="29"/>
        <v>0.03</v>
      </c>
      <c r="G237" s="2"/>
      <c r="H237" s="2"/>
    </row>
    <row r="238" spans="1:8" ht="12.75">
      <c r="A238" t="s">
        <v>239</v>
      </c>
      <c r="B238">
        <v>269</v>
      </c>
      <c r="C238">
        <v>0</v>
      </c>
      <c r="D238" s="1">
        <v>2166</v>
      </c>
      <c r="E238" s="2">
        <f t="shared" si="28"/>
        <v>0</v>
      </c>
      <c r="F238" s="3">
        <f t="shared" si="29"/>
        <v>0</v>
      </c>
      <c r="G238" s="2"/>
      <c r="H238" s="2"/>
    </row>
    <row r="239" spans="1:8" ht="12.75">
      <c r="A239" t="s">
        <v>240</v>
      </c>
      <c r="B239">
        <v>307</v>
      </c>
      <c r="C239">
        <v>10</v>
      </c>
      <c r="D239" s="1">
        <v>2611</v>
      </c>
      <c r="E239" s="2">
        <f t="shared" si="28"/>
        <v>0.03257328990228013</v>
      </c>
      <c r="F239" s="3">
        <f t="shared" si="29"/>
        <v>0.03</v>
      </c>
      <c r="G239" s="2"/>
      <c r="H239" s="2"/>
    </row>
    <row r="240" spans="1:8" ht="12.75">
      <c r="A240" t="s">
        <v>241</v>
      </c>
      <c r="B240" s="1">
        <v>2467</v>
      </c>
      <c r="C240">
        <v>18</v>
      </c>
      <c r="D240" s="1">
        <v>21597</v>
      </c>
      <c r="E240" s="2">
        <f t="shared" si="28"/>
        <v>0.007296311309282529</v>
      </c>
      <c r="G240" s="2"/>
      <c r="H240" s="2"/>
    </row>
    <row r="241" spans="1:8" ht="12.75">
      <c r="A241" t="s">
        <v>242</v>
      </c>
      <c r="B241">
        <v>259</v>
      </c>
      <c r="C241">
        <v>0</v>
      </c>
      <c r="D241" s="1">
        <v>2081</v>
      </c>
      <c r="E241" s="2">
        <f t="shared" si="28"/>
        <v>0</v>
      </c>
      <c r="F241" s="3">
        <f t="shared" si="29"/>
        <v>0</v>
      </c>
      <c r="G241" s="2"/>
      <c r="H241" s="2"/>
    </row>
    <row r="242" spans="1:8" ht="12.75">
      <c r="A242" t="s">
        <v>243</v>
      </c>
      <c r="B242">
        <v>223</v>
      </c>
      <c r="C242">
        <v>3</v>
      </c>
      <c r="D242" s="1">
        <v>2131</v>
      </c>
      <c r="E242" s="2">
        <f t="shared" si="28"/>
        <v>0.013452914798206279</v>
      </c>
      <c r="F242" s="3">
        <f t="shared" si="29"/>
        <v>0.01</v>
      </c>
      <c r="G242" s="2"/>
      <c r="H242" s="2"/>
    </row>
    <row r="243" spans="1:8" ht="12.75">
      <c r="A243" t="s">
        <v>244</v>
      </c>
      <c r="B243">
        <v>213</v>
      </c>
      <c r="C243">
        <v>1</v>
      </c>
      <c r="D243" s="1">
        <v>1957</v>
      </c>
      <c r="E243" s="2">
        <f t="shared" si="28"/>
        <v>0.004694835680751174</v>
      </c>
      <c r="F243" s="3">
        <f t="shared" si="29"/>
        <v>0</v>
      </c>
      <c r="G243" s="2"/>
      <c r="H243" s="2"/>
    </row>
    <row r="244" spans="1:8" ht="12.75">
      <c r="A244" t="s">
        <v>245</v>
      </c>
      <c r="B244">
        <v>241</v>
      </c>
      <c r="C244">
        <v>2</v>
      </c>
      <c r="D244" s="1">
        <v>2389</v>
      </c>
      <c r="E244" s="2">
        <f t="shared" si="28"/>
        <v>0.008298755186721992</v>
      </c>
      <c r="F244" s="3">
        <f t="shared" si="29"/>
        <v>0.01</v>
      </c>
      <c r="G244" s="2"/>
      <c r="H244" s="2"/>
    </row>
    <row r="245" spans="1:8" ht="12.75">
      <c r="A245" t="s">
        <v>246</v>
      </c>
      <c r="B245">
        <v>223</v>
      </c>
      <c r="C245">
        <v>0</v>
      </c>
      <c r="D245" s="1">
        <v>2103</v>
      </c>
      <c r="E245" s="2">
        <f t="shared" si="28"/>
        <v>0</v>
      </c>
      <c r="F245" s="3">
        <f t="shared" si="29"/>
        <v>0</v>
      </c>
      <c r="G245" s="2"/>
      <c r="H245" s="2"/>
    </row>
    <row r="246" spans="1:8" ht="12.75">
      <c r="A246" t="s">
        <v>247</v>
      </c>
      <c r="B246">
        <v>263</v>
      </c>
      <c r="C246">
        <v>3</v>
      </c>
      <c r="D246" s="1">
        <v>2113</v>
      </c>
      <c r="E246" s="2">
        <f t="shared" si="28"/>
        <v>0.011406844106463879</v>
      </c>
      <c r="F246" s="3">
        <f t="shared" si="29"/>
        <v>0.01</v>
      </c>
      <c r="G246" s="2"/>
      <c r="H246" s="2"/>
    </row>
    <row r="247" spans="1:8" ht="12.75">
      <c r="A247" t="s">
        <v>248</v>
      </c>
      <c r="B247">
        <v>296</v>
      </c>
      <c r="C247">
        <v>3</v>
      </c>
      <c r="D247" s="1">
        <v>2163</v>
      </c>
      <c r="E247" s="2">
        <f t="shared" si="28"/>
        <v>0.010135135135135136</v>
      </c>
      <c r="F247" s="3">
        <f t="shared" si="29"/>
        <v>0.01</v>
      </c>
      <c r="G247" s="2"/>
      <c r="H247" s="2"/>
    </row>
    <row r="248" spans="1:8" ht="12.75">
      <c r="A248" t="s">
        <v>249</v>
      </c>
      <c r="B248">
        <v>258</v>
      </c>
      <c r="C248">
        <v>2</v>
      </c>
      <c r="D248" s="1">
        <v>2184</v>
      </c>
      <c r="E248" s="2">
        <f t="shared" si="28"/>
        <v>0.007751937984496124</v>
      </c>
      <c r="F248" s="3">
        <f t="shared" si="29"/>
        <v>0.01</v>
      </c>
      <c r="G248" s="2"/>
      <c r="H248" s="2"/>
    </row>
    <row r="249" spans="1:8" ht="12.75">
      <c r="A249" t="s">
        <v>250</v>
      </c>
      <c r="B249">
        <v>214</v>
      </c>
      <c r="C249">
        <v>0</v>
      </c>
      <c r="D249" s="1">
        <v>2108</v>
      </c>
      <c r="E249" s="2">
        <f t="shared" si="28"/>
        <v>0</v>
      </c>
      <c r="F249" s="3">
        <f t="shared" si="29"/>
        <v>0</v>
      </c>
      <c r="G249" s="2"/>
      <c r="H249" s="2"/>
    </row>
    <row r="250" spans="1:8" ht="12.75">
      <c r="A250" t="s">
        <v>251</v>
      </c>
      <c r="B250">
        <v>277</v>
      </c>
      <c r="C250">
        <v>4</v>
      </c>
      <c r="D250" s="1">
        <v>2368</v>
      </c>
      <c r="E250" s="2">
        <f t="shared" si="28"/>
        <v>0.01444043321299639</v>
      </c>
      <c r="F250" s="3">
        <f t="shared" si="29"/>
        <v>0.01</v>
      </c>
      <c r="G250" s="2"/>
      <c r="H250" s="2"/>
    </row>
    <row r="251" spans="1:8" ht="12.75">
      <c r="A251" t="s">
        <v>252</v>
      </c>
      <c r="B251" s="1">
        <v>19601</v>
      </c>
      <c r="C251">
        <v>180</v>
      </c>
      <c r="D251" s="1">
        <v>152829</v>
      </c>
      <c r="E251" s="2">
        <f t="shared" si="28"/>
        <v>0.009183204938523544</v>
      </c>
      <c r="G251" s="2"/>
      <c r="H251" s="2"/>
    </row>
    <row r="252" spans="1:8" ht="12.75">
      <c r="A252" t="s">
        <v>253</v>
      </c>
      <c r="B252" s="1">
        <v>3118</v>
      </c>
      <c r="C252">
        <v>28</v>
      </c>
      <c r="D252" s="1">
        <v>22563</v>
      </c>
      <c r="E252" s="2">
        <f t="shared" si="28"/>
        <v>0.008980115458627326</v>
      </c>
      <c r="G252" s="2"/>
      <c r="H252" s="2"/>
    </row>
    <row r="253" spans="1:8" ht="12.75">
      <c r="A253" t="s">
        <v>254</v>
      </c>
      <c r="B253">
        <v>308</v>
      </c>
      <c r="C253">
        <v>1</v>
      </c>
      <c r="D253" s="1">
        <v>2190</v>
      </c>
      <c r="E253" s="2">
        <f t="shared" si="28"/>
        <v>0.003246753246753247</v>
      </c>
      <c r="F253" s="3">
        <f t="shared" si="29"/>
        <v>0</v>
      </c>
      <c r="G253" s="2"/>
      <c r="H253" s="2"/>
    </row>
    <row r="254" spans="1:8" ht="12.75">
      <c r="A254" t="s">
        <v>255</v>
      </c>
      <c r="B254">
        <v>204</v>
      </c>
      <c r="C254">
        <v>4</v>
      </c>
      <c r="D254" s="1">
        <v>1987</v>
      </c>
      <c r="E254" s="2">
        <f t="shared" si="28"/>
        <v>0.0196078431372549</v>
      </c>
      <c r="F254" s="3">
        <f t="shared" si="29"/>
        <v>0.02</v>
      </c>
      <c r="G254" s="2"/>
      <c r="H254" s="2"/>
    </row>
    <row r="255" spans="1:8" ht="12.75">
      <c r="A255" t="s">
        <v>256</v>
      </c>
      <c r="B255">
        <v>271</v>
      </c>
      <c r="C255">
        <v>3</v>
      </c>
      <c r="D255" s="1">
        <v>2005</v>
      </c>
      <c r="E255" s="2">
        <f t="shared" si="28"/>
        <v>0.01107011070110701</v>
      </c>
      <c r="F255" s="3">
        <f t="shared" si="29"/>
        <v>0.01</v>
      </c>
      <c r="G255" s="2"/>
      <c r="H255" s="2"/>
    </row>
    <row r="256" spans="1:8" ht="12.75">
      <c r="A256" t="s">
        <v>257</v>
      </c>
      <c r="B256">
        <v>431</v>
      </c>
      <c r="C256">
        <v>2</v>
      </c>
      <c r="D256" s="1">
        <v>2417</v>
      </c>
      <c r="E256" s="2">
        <f t="shared" si="28"/>
        <v>0.004640371229698376</v>
      </c>
      <c r="F256" s="3">
        <f t="shared" si="29"/>
        <v>0</v>
      </c>
      <c r="G256" s="2"/>
      <c r="H256" s="2"/>
    </row>
    <row r="257" spans="1:8" ht="12.75">
      <c r="A257" t="s">
        <v>258</v>
      </c>
      <c r="B257">
        <v>318</v>
      </c>
      <c r="C257">
        <v>3</v>
      </c>
      <c r="D257" s="1">
        <v>2302</v>
      </c>
      <c r="E257" s="2">
        <f t="shared" si="28"/>
        <v>0.009433962264150943</v>
      </c>
      <c r="F257" s="3">
        <f t="shared" si="29"/>
        <v>0.01</v>
      </c>
      <c r="G257" s="2"/>
      <c r="H257" s="2"/>
    </row>
    <row r="258" spans="1:8" ht="12.75">
      <c r="A258" t="s">
        <v>259</v>
      </c>
      <c r="B258">
        <v>315</v>
      </c>
      <c r="C258">
        <v>1</v>
      </c>
      <c r="D258" s="1">
        <v>2173</v>
      </c>
      <c r="E258" s="2">
        <f t="shared" si="28"/>
        <v>0.0031746031746031746</v>
      </c>
      <c r="F258" s="3">
        <f t="shared" si="29"/>
        <v>0</v>
      </c>
      <c r="G258" s="2"/>
      <c r="H258" s="2"/>
    </row>
    <row r="259" spans="1:8" ht="12.75">
      <c r="A259" t="s">
        <v>260</v>
      </c>
      <c r="B259">
        <v>300</v>
      </c>
      <c r="C259">
        <v>2</v>
      </c>
      <c r="D259" s="1">
        <v>2446</v>
      </c>
      <c r="E259" s="2">
        <f aca="true" t="shared" si="30" ref="E259:E322">C259/B259</f>
        <v>0.006666666666666667</v>
      </c>
      <c r="F259" s="3">
        <f aca="true" t="shared" si="31" ref="F259:F322">ROUND(E259,2)</f>
        <v>0.01</v>
      </c>
      <c r="G259" s="2"/>
      <c r="H259" s="2"/>
    </row>
    <row r="260" spans="1:8" ht="12.75">
      <c r="A260" t="s">
        <v>261</v>
      </c>
      <c r="B260">
        <v>353</v>
      </c>
      <c r="C260">
        <v>8</v>
      </c>
      <c r="D260" s="1">
        <v>2076</v>
      </c>
      <c r="E260" s="2">
        <f t="shared" si="30"/>
        <v>0.0226628895184136</v>
      </c>
      <c r="F260" s="3">
        <f t="shared" si="31"/>
        <v>0.02</v>
      </c>
      <c r="G260" s="2"/>
      <c r="H260" s="2"/>
    </row>
    <row r="261" spans="1:8" ht="12.75">
      <c r="A261" t="s">
        <v>262</v>
      </c>
      <c r="B261">
        <v>333</v>
      </c>
      <c r="C261">
        <v>0</v>
      </c>
      <c r="D261" s="1">
        <v>2226</v>
      </c>
      <c r="E261" s="2">
        <f t="shared" si="30"/>
        <v>0</v>
      </c>
      <c r="F261" s="3">
        <f t="shared" si="31"/>
        <v>0</v>
      </c>
      <c r="G261" s="2"/>
      <c r="H261" s="2"/>
    </row>
    <row r="262" spans="1:8" ht="12.75">
      <c r="A262" t="s">
        <v>263</v>
      </c>
      <c r="B262">
        <v>285</v>
      </c>
      <c r="C262">
        <v>4</v>
      </c>
      <c r="D262" s="1">
        <v>2741</v>
      </c>
      <c r="E262" s="2">
        <f t="shared" si="30"/>
        <v>0.014035087719298246</v>
      </c>
      <c r="F262" s="3">
        <f t="shared" si="31"/>
        <v>0.01</v>
      </c>
      <c r="G262" s="2"/>
      <c r="H262" s="2"/>
    </row>
    <row r="263" spans="1:8" ht="12.75">
      <c r="A263" t="s">
        <v>264</v>
      </c>
      <c r="B263" s="1">
        <v>2670</v>
      </c>
      <c r="C263">
        <v>19</v>
      </c>
      <c r="D263" s="1">
        <v>21735</v>
      </c>
      <c r="E263" s="2">
        <f t="shared" si="30"/>
        <v>0.007116104868913857</v>
      </c>
      <c r="G263" s="2"/>
      <c r="H263" s="2"/>
    </row>
    <row r="264" spans="1:8" ht="12.75">
      <c r="A264" t="s">
        <v>265</v>
      </c>
      <c r="B264">
        <v>289</v>
      </c>
      <c r="C264">
        <v>2</v>
      </c>
      <c r="D264" s="1">
        <v>2214</v>
      </c>
      <c r="E264" s="2">
        <f t="shared" si="30"/>
        <v>0.006920415224913495</v>
      </c>
      <c r="F264" s="3">
        <f t="shared" si="31"/>
        <v>0.01</v>
      </c>
      <c r="G264" s="2"/>
      <c r="H264" s="2"/>
    </row>
    <row r="265" spans="1:8" ht="12.75">
      <c r="A265" t="s">
        <v>266</v>
      </c>
      <c r="B265">
        <v>271</v>
      </c>
      <c r="C265">
        <v>2</v>
      </c>
      <c r="D265" s="1">
        <v>2136</v>
      </c>
      <c r="E265" s="2">
        <f t="shared" si="30"/>
        <v>0.007380073800738007</v>
      </c>
      <c r="F265" s="3">
        <f t="shared" si="31"/>
        <v>0.01</v>
      </c>
      <c r="G265" s="2"/>
      <c r="H265" s="2"/>
    </row>
    <row r="266" spans="1:8" ht="12.75">
      <c r="A266" t="s">
        <v>267</v>
      </c>
      <c r="B266">
        <v>232</v>
      </c>
      <c r="C266">
        <v>0</v>
      </c>
      <c r="D266" s="1">
        <v>2097</v>
      </c>
      <c r="E266" s="2">
        <f t="shared" si="30"/>
        <v>0</v>
      </c>
      <c r="F266" s="3">
        <f t="shared" si="31"/>
        <v>0</v>
      </c>
      <c r="G266" s="2"/>
      <c r="H266" s="2"/>
    </row>
    <row r="267" spans="1:8" ht="12.75">
      <c r="A267" t="s">
        <v>268</v>
      </c>
      <c r="B267">
        <v>248</v>
      </c>
      <c r="C267">
        <v>7</v>
      </c>
      <c r="D267" s="1">
        <v>2114</v>
      </c>
      <c r="E267" s="2">
        <f t="shared" si="30"/>
        <v>0.028225806451612902</v>
      </c>
      <c r="F267" s="3">
        <f t="shared" si="31"/>
        <v>0.03</v>
      </c>
      <c r="G267" s="2"/>
      <c r="H267" s="2"/>
    </row>
    <row r="268" spans="1:8" ht="12.75">
      <c r="A268" t="s">
        <v>269</v>
      </c>
      <c r="B268">
        <v>233</v>
      </c>
      <c r="C268">
        <v>2</v>
      </c>
      <c r="D268" s="1">
        <v>2133</v>
      </c>
      <c r="E268" s="2">
        <f t="shared" si="30"/>
        <v>0.008583690987124463</v>
      </c>
      <c r="F268" s="3">
        <f t="shared" si="31"/>
        <v>0.01</v>
      </c>
      <c r="G268" s="2"/>
      <c r="H268" s="2"/>
    </row>
    <row r="269" spans="1:8" ht="12.75">
      <c r="A269" t="s">
        <v>270</v>
      </c>
      <c r="B269">
        <v>265</v>
      </c>
      <c r="C269">
        <v>0</v>
      </c>
      <c r="D269" s="1">
        <v>2124</v>
      </c>
      <c r="E269" s="2">
        <f t="shared" si="30"/>
        <v>0</v>
      </c>
      <c r="F269" s="3">
        <f t="shared" si="31"/>
        <v>0</v>
      </c>
      <c r="G269" s="2"/>
      <c r="H269" s="2"/>
    </row>
    <row r="270" spans="1:8" ht="12.75">
      <c r="A270" t="s">
        <v>271</v>
      </c>
      <c r="B270">
        <v>310</v>
      </c>
      <c r="C270">
        <v>2</v>
      </c>
      <c r="D270" s="1">
        <v>2327</v>
      </c>
      <c r="E270" s="2">
        <f t="shared" si="30"/>
        <v>0.0064516129032258064</v>
      </c>
      <c r="F270" s="3">
        <f t="shared" si="31"/>
        <v>0.01</v>
      </c>
      <c r="G270" s="2"/>
      <c r="H270" s="2"/>
    </row>
    <row r="271" spans="1:8" ht="12.75">
      <c r="A271" t="s">
        <v>272</v>
      </c>
      <c r="B271">
        <v>313</v>
      </c>
      <c r="C271">
        <v>3</v>
      </c>
      <c r="D271" s="1">
        <v>2157</v>
      </c>
      <c r="E271" s="2">
        <f t="shared" si="30"/>
        <v>0.009584664536741214</v>
      </c>
      <c r="F271" s="3">
        <f t="shared" si="31"/>
        <v>0.01</v>
      </c>
      <c r="G271" s="2"/>
      <c r="H271" s="2"/>
    </row>
    <row r="272" spans="1:8" ht="12.75">
      <c r="A272" t="s">
        <v>273</v>
      </c>
      <c r="B272">
        <v>195</v>
      </c>
      <c r="C272">
        <v>0</v>
      </c>
      <c r="D272" s="1">
        <v>1870</v>
      </c>
      <c r="E272" s="2">
        <f t="shared" si="30"/>
        <v>0</v>
      </c>
      <c r="F272" s="3">
        <f t="shared" si="31"/>
        <v>0</v>
      </c>
      <c r="G272" s="2"/>
      <c r="H272" s="2"/>
    </row>
    <row r="273" spans="1:8" ht="12.75">
      <c r="A273" t="s">
        <v>274</v>
      </c>
      <c r="B273">
        <v>314</v>
      </c>
      <c r="C273">
        <v>1</v>
      </c>
      <c r="D273" s="1">
        <v>2563</v>
      </c>
      <c r="E273" s="2">
        <f t="shared" si="30"/>
        <v>0.0031847133757961785</v>
      </c>
      <c r="F273" s="3">
        <f t="shared" si="31"/>
        <v>0</v>
      </c>
      <c r="G273" s="2"/>
      <c r="H273" s="2"/>
    </row>
    <row r="274" spans="1:8" ht="12.75">
      <c r="A274" t="s">
        <v>275</v>
      </c>
      <c r="B274" s="1">
        <v>5281</v>
      </c>
      <c r="C274">
        <v>38</v>
      </c>
      <c r="D274" s="1">
        <v>42466</v>
      </c>
      <c r="E274" s="2">
        <f t="shared" si="30"/>
        <v>0.0071956068926339704</v>
      </c>
      <c r="G274" s="2"/>
      <c r="H274" s="2"/>
    </row>
    <row r="275" spans="1:8" ht="12.75">
      <c r="A275" t="s">
        <v>276</v>
      </c>
      <c r="B275">
        <v>290</v>
      </c>
      <c r="C275">
        <v>0</v>
      </c>
      <c r="D275" s="1">
        <v>2135</v>
      </c>
      <c r="E275" s="2">
        <f t="shared" si="30"/>
        <v>0</v>
      </c>
      <c r="F275" s="3">
        <f t="shared" si="31"/>
        <v>0</v>
      </c>
      <c r="G275" s="2"/>
      <c r="H275" s="2"/>
    </row>
    <row r="276" spans="1:8" ht="12.75">
      <c r="A276" t="s">
        <v>277</v>
      </c>
      <c r="B276">
        <v>319</v>
      </c>
      <c r="C276">
        <v>2</v>
      </c>
      <c r="D276" s="1">
        <v>2132</v>
      </c>
      <c r="E276" s="2">
        <f t="shared" si="30"/>
        <v>0.006269592476489028</v>
      </c>
      <c r="F276" s="3">
        <f t="shared" si="31"/>
        <v>0.01</v>
      </c>
      <c r="G276" s="2"/>
      <c r="H276" s="2"/>
    </row>
    <row r="277" spans="1:8" ht="12.75">
      <c r="A277" t="s">
        <v>278</v>
      </c>
      <c r="B277">
        <v>286</v>
      </c>
      <c r="C277">
        <v>2</v>
      </c>
      <c r="D277" s="1">
        <v>2260</v>
      </c>
      <c r="E277" s="2">
        <f t="shared" si="30"/>
        <v>0.006993006993006993</v>
      </c>
      <c r="F277" s="3">
        <f t="shared" si="31"/>
        <v>0.01</v>
      </c>
      <c r="G277" s="2"/>
      <c r="H277" s="2"/>
    </row>
    <row r="278" spans="1:8" ht="12.75">
      <c r="A278" t="s">
        <v>279</v>
      </c>
      <c r="B278">
        <v>243</v>
      </c>
      <c r="C278">
        <v>6</v>
      </c>
      <c r="D278" s="1">
        <v>2092</v>
      </c>
      <c r="E278" s="2">
        <f t="shared" si="30"/>
        <v>0.024691358024691357</v>
      </c>
      <c r="F278" s="3">
        <f t="shared" si="31"/>
        <v>0.02</v>
      </c>
      <c r="G278" s="2"/>
      <c r="H278" s="2"/>
    </row>
    <row r="279" spans="1:8" ht="12.75">
      <c r="A279" t="s">
        <v>280</v>
      </c>
      <c r="B279">
        <v>270</v>
      </c>
      <c r="C279">
        <v>1</v>
      </c>
      <c r="D279" s="1">
        <v>2119</v>
      </c>
      <c r="E279" s="2">
        <f t="shared" si="30"/>
        <v>0.003703703703703704</v>
      </c>
      <c r="F279" s="3">
        <f t="shared" si="31"/>
        <v>0</v>
      </c>
      <c r="G279" s="2"/>
      <c r="H279" s="2"/>
    </row>
    <row r="280" spans="1:8" ht="12.75">
      <c r="A280" t="s">
        <v>281</v>
      </c>
      <c r="B280">
        <v>287</v>
      </c>
      <c r="C280">
        <v>0</v>
      </c>
      <c r="D280" s="1">
        <v>2204</v>
      </c>
      <c r="E280" s="2">
        <f t="shared" si="30"/>
        <v>0</v>
      </c>
      <c r="F280" s="3">
        <f t="shared" si="31"/>
        <v>0</v>
      </c>
      <c r="G280" s="2"/>
      <c r="H280" s="2"/>
    </row>
    <row r="281" spans="1:8" ht="12.75">
      <c r="A281" t="s">
        <v>282</v>
      </c>
      <c r="B281">
        <v>238</v>
      </c>
      <c r="C281">
        <v>0</v>
      </c>
      <c r="D281" s="1">
        <v>1956</v>
      </c>
      <c r="E281" s="2">
        <f t="shared" si="30"/>
        <v>0</v>
      </c>
      <c r="F281" s="3">
        <f t="shared" si="31"/>
        <v>0</v>
      </c>
      <c r="G281" s="2"/>
      <c r="H281" s="2"/>
    </row>
    <row r="282" spans="1:8" ht="12.75">
      <c r="A282" t="s">
        <v>283</v>
      </c>
      <c r="B282">
        <v>238</v>
      </c>
      <c r="C282">
        <v>6</v>
      </c>
      <c r="D282" s="1">
        <v>1859</v>
      </c>
      <c r="E282" s="2">
        <f t="shared" si="30"/>
        <v>0.025210084033613446</v>
      </c>
      <c r="F282" s="3">
        <f t="shared" si="31"/>
        <v>0.03</v>
      </c>
      <c r="G282" s="2"/>
      <c r="H282" s="2"/>
    </row>
    <row r="283" spans="1:8" ht="12.75">
      <c r="A283" t="s">
        <v>284</v>
      </c>
      <c r="B283">
        <v>259</v>
      </c>
      <c r="C283">
        <v>3</v>
      </c>
      <c r="D283" s="1">
        <v>2072</v>
      </c>
      <c r="E283" s="2">
        <f t="shared" si="30"/>
        <v>0.011583011583011582</v>
      </c>
      <c r="F283" s="3">
        <f t="shared" si="31"/>
        <v>0.01</v>
      </c>
      <c r="G283" s="2"/>
      <c r="H283" s="2"/>
    </row>
    <row r="284" spans="1:8" ht="12.75">
      <c r="A284" t="s">
        <v>285</v>
      </c>
      <c r="B284">
        <v>262</v>
      </c>
      <c r="C284">
        <v>1</v>
      </c>
      <c r="D284" s="1">
        <v>1988</v>
      </c>
      <c r="E284" s="2">
        <f t="shared" si="30"/>
        <v>0.003816793893129771</v>
      </c>
      <c r="F284" s="3">
        <f t="shared" si="31"/>
        <v>0</v>
      </c>
      <c r="G284" s="2"/>
      <c r="H284" s="2"/>
    </row>
    <row r="285" spans="1:8" ht="12.75">
      <c r="A285" t="s">
        <v>286</v>
      </c>
      <c r="B285">
        <v>232</v>
      </c>
      <c r="C285">
        <v>0</v>
      </c>
      <c r="D285" s="1">
        <v>2326</v>
      </c>
      <c r="E285" s="2">
        <f t="shared" si="30"/>
        <v>0</v>
      </c>
      <c r="F285" s="3">
        <f t="shared" si="31"/>
        <v>0</v>
      </c>
      <c r="G285" s="2"/>
      <c r="H285" s="2"/>
    </row>
    <row r="286" spans="1:8" ht="12.75">
      <c r="A286" t="s">
        <v>287</v>
      </c>
      <c r="B286">
        <v>246</v>
      </c>
      <c r="C286">
        <v>1</v>
      </c>
      <c r="D286" s="1">
        <v>2135</v>
      </c>
      <c r="E286" s="2">
        <f t="shared" si="30"/>
        <v>0.0040650406504065045</v>
      </c>
      <c r="F286" s="3">
        <f t="shared" si="31"/>
        <v>0</v>
      </c>
      <c r="G286" s="2"/>
      <c r="H286" s="2"/>
    </row>
    <row r="287" spans="1:8" ht="12.75">
      <c r="A287" t="s">
        <v>288</v>
      </c>
      <c r="B287">
        <v>247</v>
      </c>
      <c r="C287">
        <v>0</v>
      </c>
      <c r="D287" s="1">
        <v>2003</v>
      </c>
      <c r="E287" s="2">
        <f t="shared" si="30"/>
        <v>0</v>
      </c>
      <c r="F287" s="3">
        <f t="shared" si="31"/>
        <v>0</v>
      </c>
      <c r="G287" s="2"/>
      <c r="H287" s="2"/>
    </row>
    <row r="288" spans="1:8" ht="12.75">
      <c r="A288" t="s">
        <v>289</v>
      </c>
      <c r="B288">
        <v>282</v>
      </c>
      <c r="C288">
        <v>6</v>
      </c>
      <c r="D288" s="1">
        <v>1925</v>
      </c>
      <c r="E288" s="2">
        <f t="shared" si="30"/>
        <v>0.02127659574468085</v>
      </c>
      <c r="F288" s="3">
        <f t="shared" si="31"/>
        <v>0.02</v>
      </c>
      <c r="G288" s="2"/>
      <c r="H288" s="2"/>
    </row>
    <row r="289" spans="1:8" ht="12.75">
      <c r="A289" t="s">
        <v>290</v>
      </c>
      <c r="B289">
        <v>315</v>
      </c>
      <c r="C289">
        <v>1</v>
      </c>
      <c r="D289" s="1">
        <v>2340</v>
      </c>
      <c r="E289" s="2">
        <f t="shared" si="30"/>
        <v>0.0031746031746031746</v>
      </c>
      <c r="F289" s="3">
        <f t="shared" si="31"/>
        <v>0</v>
      </c>
      <c r="G289" s="2"/>
      <c r="H289" s="2"/>
    </row>
    <row r="290" spans="1:8" ht="12.75">
      <c r="A290" t="s">
        <v>291</v>
      </c>
      <c r="B290">
        <v>236</v>
      </c>
      <c r="C290">
        <v>0</v>
      </c>
      <c r="D290" s="1">
        <v>1893</v>
      </c>
      <c r="E290" s="2">
        <f t="shared" si="30"/>
        <v>0</v>
      </c>
      <c r="F290" s="3">
        <f t="shared" si="31"/>
        <v>0</v>
      </c>
      <c r="G290" s="2"/>
      <c r="H290" s="2"/>
    </row>
    <row r="291" spans="1:8" ht="12.75">
      <c r="A291" t="s">
        <v>292</v>
      </c>
      <c r="B291">
        <v>262</v>
      </c>
      <c r="C291">
        <v>3</v>
      </c>
      <c r="D291" s="1">
        <v>2141</v>
      </c>
      <c r="E291" s="2">
        <f t="shared" si="30"/>
        <v>0.011450381679389313</v>
      </c>
      <c r="F291" s="3">
        <f t="shared" si="31"/>
        <v>0.01</v>
      </c>
      <c r="G291" s="2"/>
      <c r="H291" s="2"/>
    </row>
    <row r="292" spans="1:8" ht="12.75">
      <c r="A292" t="s">
        <v>293</v>
      </c>
      <c r="B292">
        <v>272</v>
      </c>
      <c r="C292">
        <v>2</v>
      </c>
      <c r="D292" s="1">
        <v>2229</v>
      </c>
      <c r="E292" s="2">
        <f t="shared" si="30"/>
        <v>0.007352941176470588</v>
      </c>
      <c r="F292" s="3">
        <f t="shared" si="31"/>
        <v>0.01</v>
      </c>
      <c r="G292" s="2"/>
      <c r="H292" s="2"/>
    </row>
    <row r="293" spans="1:8" ht="12.75">
      <c r="A293" t="s">
        <v>294</v>
      </c>
      <c r="B293">
        <v>249</v>
      </c>
      <c r="C293">
        <v>2</v>
      </c>
      <c r="D293" s="1">
        <v>2096</v>
      </c>
      <c r="E293" s="2">
        <f t="shared" si="30"/>
        <v>0.008032128514056224</v>
      </c>
      <c r="F293" s="3">
        <f t="shared" si="31"/>
        <v>0.01</v>
      </c>
      <c r="G293" s="2"/>
      <c r="H293" s="2"/>
    </row>
    <row r="294" spans="1:8" ht="12.75">
      <c r="A294" t="s">
        <v>295</v>
      </c>
      <c r="B294">
        <v>248</v>
      </c>
      <c r="C294">
        <v>2</v>
      </c>
      <c r="D294" s="1">
        <v>2561</v>
      </c>
      <c r="E294" s="2">
        <f t="shared" si="30"/>
        <v>0.008064516129032258</v>
      </c>
      <c r="F294" s="3">
        <f t="shared" si="31"/>
        <v>0.01</v>
      </c>
      <c r="G294" s="2"/>
      <c r="H294" s="2"/>
    </row>
    <row r="295" spans="1:8" ht="12.75">
      <c r="A295" t="s">
        <v>296</v>
      </c>
      <c r="B295" s="1">
        <v>8532</v>
      </c>
      <c r="C295">
        <v>95</v>
      </c>
      <c r="D295" s="1">
        <v>66065</v>
      </c>
      <c r="E295" s="2">
        <f t="shared" si="30"/>
        <v>0.01113455227379278</v>
      </c>
      <c r="G295" s="2"/>
      <c r="H295" s="2"/>
    </row>
    <row r="296" spans="1:8" ht="12.75">
      <c r="A296" t="s">
        <v>297</v>
      </c>
      <c r="B296">
        <v>313</v>
      </c>
      <c r="C296">
        <v>4</v>
      </c>
      <c r="D296" s="1">
        <v>2246</v>
      </c>
      <c r="E296" s="2">
        <f t="shared" si="30"/>
        <v>0.012779552715654952</v>
      </c>
      <c r="F296" s="3">
        <f t="shared" si="31"/>
        <v>0.01</v>
      </c>
      <c r="G296" s="2"/>
      <c r="H296" s="2"/>
    </row>
    <row r="297" spans="1:8" ht="12.75">
      <c r="A297" t="s">
        <v>298</v>
      </c>
      <c r="B297">
        <v>225</v>
      </c>
      <c r="C297">
        <v>0</v>
      </c>
      <c r="D297" s="1">
        <v>2139</v>
      </c>
      <c r="E297" s="2">
        <f t="shared" si="30"/>
        <v>0</v>
      </c>
      <c r="F297" s="3">
        <f t="shared" si="31"/>
        <v>0</v>
      </c>
      <c r="G297" s="2"/>
      <c r="H297" s="2"/>
    </row>
    <row r="298" spans="1:8" ht="12.75">
      <c r="A298" t="s">
        <v>299</v>
      </c>
      <c r="B298">
        <v>261</v>
      </c>
      <c r="C298">
        <v>3</v>
      </c>
      <c r="D298" s="1">
        <v>2197</v>
      </c>
      <c r="E298" s="2">
        <f t="shared" si="30"/>
        <v>0.011494252873563218</v>
      </c>
      <c r="F298" s="3">
        <f t="shared" si="31"/>
        <v>0.01</v>
      </c>
      <c r="G298" s="2"/>
      <c r="H298" s="2"/>
    </row>
    <row r="299" spans="1:8" ht="12.75">
      <c r="A299" t="s">
        <v>300</v>
      </c>
      <c r="B299">
        <v>282</v>
      </c>
      <c r="C299">
        <v>0</v>
      </c>
      <c r="D299" s="1">
        <v>2247</v>
      </c>
      <c r="E299" s="2">
        <f t="shared" si="30"/>
        <v>0</v>
      </c>
      <c r="F299" s="3">
        <f t="shared" si="31"/>
        <v>0</v>
      </c>
      <c r="G299" s="2"/>
      <c r="H299" s="2"/>
    </row>
    <row r="300" spans="1:8" ht="12.75">
      <c r="A300" t="s">
        <v>301</v>
      </c>
      <c r="B300">
        <v>235</v>
      </c>
      <c r="C300">
        <v>0</v>
      </c>
      <c r="D300" s="1">
        <v>2154</v>
      </c>
      <c r="E300" s="2">
        <f t="shared" si="30"/>
        <v>0</v>
      </c>
      <c r="F300" s="3">
        <f t="shared" si="31"/>
        <v>0</v>
      </c>
      <c r="G300" s="2"/>
      <c r="H300" s="2"/>
    </row>
    <row r="301" spans="1:8" ht="12.75">
      <c r="A301" t="s">
        <v>302</v>
      </c>
      <c r="B301">
        <v>197</v>
      </c>
      <c r="C301">
        <v>1</v>
      </c>
      <c r="D301" s="1">
        <v>2244</v>
      </c>
      <c r="E301" s="2">
        <f t="shared" si="30"/>
        <v>0.005076142131979695</v>
      </c>
      <c r="F301" s="3">
        <f t="shared" si="31"/>
        <v>0.01</v>
      </c>
      <c r="G301" s="2"/>
      <c r="H301" s="2"/>
    </row>
    <row r="302" spans="1:8" ht="12.75">
      <c r="A302" t="s">
        <v>303</v>
      </c>
      <c r="B302">
        <v>394</v>
      </c>
      <c r="C302">
        <v>4</v>
      </c>
      <c r="D302" s="1">
        <v>2554</v>
      </c>
      <c r="E302" s="2">
        <f t="shared" si="30"/>
        <v>0.01015228426395939</v>
      </c>
      <c r="F302" s="3">
        <f t="shared" si="31"/>
        <v>0.01</v>
      </c>
      <c r="G302" s="2"/>
      <c r="H302" s="2"/>
    </row>
    <row r="303" spans="1:8" ht="12.75">
      <c r="A303" t="s">
        <v>304</v>
      </c>
      <c r="B303">
        <v>314</v>
      </c>
      <c r="C303">
        <v>0</v>
      </c>
      <c r="D303" s="1">
        <v>2167</v>
      </c>
      <c r="E303" s="2">
        <f t="shared" si="30"/>
        <v>0</v>
      </c>
      <c r="F303" s="3">
        <f t="shared" si="31"/>
        <v>0</v>
      </c>
      <c r="G303" s="2"/>
      <c r="H303" s="2"/>
    </row>
    <row r="304" spans="1:8" ht="12.75">
      <c r="A304" t="s">
        <v>305</v>
      </c>
      <c r="B304">
        <v>280</v>
      </c>
      <c r="C304">
        <v>4</v>
      </c>
      <c r="D304" s="1">
        <v>2160</v>
      </c>
      <c r="E304" s="2">
        <f t="shared" si="30"/>
        <v>0.014285714285714285</v>
      </c>
      <c r="F304" s="3">
        <f t="shared" si="31"/>
        <v>0.01</v>
      </c>
      <c r="G304" s="2"/>
      <c r="H304" s="2"/>
    </row>
    <row r="305" spans="1:8" ht="12.75">
      <c r="A305" t="s">
        <v>306</v>
      </c>
      <c r="B305">
        <v>303</v>
      </c>
      <c r="C305">
        <v>8</v>
      </c>
      <c r="D305" s="1">
        <v>2024</v>
      </c>
      <c r="E305" s="2">
        <f t="shared" si="30"/>
        <v>0.026402640264026403</v>
      </c>
      <c r="F305" s="3">
        <f t="shared" si="31"/>
        <v>0.03</v>
      </c>
      <c r="G305" s="2"/>
      <c r="H305" s="2"/>
    </row>
    <row r="306" spans="1:8" ht="12.75">
      <c r="A306" t="s">
        <v>307</v>
      </c>
      <c r="B306">
        <v>310</v>
      </c>
      <c r="C306">
        <v>2</v>
      </c>
      <c r="D306" s="1">
        <v>2268</v>
      </c>
      <c r="E306" s="2">
        <f t="shared" si="30"/>
        <v>0.0064516129032258064</v>
      </c>
      <c r="F306" s="3">
        <f t="shared" si="31"/>
        <v>0.01</v>
      </c>
      <c r="G306" s="2"/>
      <c r="H306" s="2"/>
    </row>
    <row r="307" spans="1:8" ht="12.75">
      <c r="A307" t="s">
        <v>308</v>
      </c>
      <c r="B307">
        <v>271</v>
      </c>
      <c r="C307">
        <v>0</v>
      </c>
      <c r="D307" s="1">
        <v>2249</v>
      </c>
      <c r="E307" s="2">
        <f t="shared" si="30"/>
        <v>0</v>
      </c>
      <c r="F307" s="3">
        <f t="shared" si="31"/>
        <v>0</v>
      </c>
      <c r="G307" s="2"/>
      <c r="H307" s="2"/>
    </row>
    <row r="308" spans="1:8" ht="12.75">
      <c r="A308" t="s">
        <v>309</v>
      </c>
      <c r="B308">
        <v>251</v>
      </c>
      <c r="C308">
        <v>0</v>
      </c>
      <c r="D308" s="1">
        <v>2050</v>
      </c>
      <c r="E308" s="2">
        <f t="shared" si="30"/>
        <v>0</v>
      </c>
      <c r="F308" s="3">
        <f t="shared" si="31"/>
        <v>0</v>
      </c>
      <c r="G308" s="2"/>
      <c r="H308" s="2"/>
    </row>
    <row r="309" spans="1:8" ht="12.75">
      <c r="A309" t="s">
        <v>310</v>
      </c>
      <c r="B309">
        <v>292</v>
      </c>
      <c r="C309">
        <v>3</v>
      </c>
      <c r="D309" s="1">
        <v>2196</v>
      </c>
      <c r="E309" s="2">
        <f t="shared" si="30"/>
        <v>0.010273972602739725</v>
      </c>
      <c r="F309" s="3">
        <f t="shared" si="31"/>
        <v>0.01</v>
      </c>
      <c r="G309" s="2"/>
      <c r="H309" s="2"/>
    </row>
    <row r="310" spans="1:8" ht="12.75">
      <c r="A310" t="s">
        <v>311</v>
      </c>
      <c r="B310">
        <v>290</v>
      </c>
      <c r="C310">
        <v>2</v>
      </c>
      <c r="D310" s="1">
        <v>2322</v>
      </c>
      <c r="E310" s="2">
        <f t="shared" si="30"/>
        <v>0.006896551724137931</v>
      </c>
      <c r="F310" s="3">
        <f t="shared" si="31"/>
        <v>0.01</v>
      </c>
      <c r="G310" s="2"/>
      <c r="H310" s="2"/>
    </row>
    <row r="311" spans="1:8" ht="12.75">
      <c r="A311" t="s">
        <v>312</v>
      </c>
      <c r="B311">
        <v>305</v>
      </c>
      <c r="C311">
        <v>10</v>
      </c>
      <c r="D311" s="1">
        <v>2085</v>
      </c>
      <c r="E311" s="2">
        <f t="shared" si="30"/>
        <v>0.03278688524590164</v>
      </c>
      <c r="F311" s="3">
        <f t="shared" si="31"/>
        <v>0.03</v>
      </c>
      <c r="G311" s="2"/>
      <c r="H311" s="2"/>
    </row>
    <row r="312" spans="1:8" ht="12.75">
      <c r="A312" t="s">
        <v>313</v>
      </c>
      <c r="B312">
        <v>325</v>
      </c>
      <c r="C312">
        <v>1</v>
      </c>
      <c r="D312" s="1">
        <v>2251</v>
      </c>
      <c r="E312" s="2">
        <f t="shared" si="30"/>
        <v>0.003076923076923077</v>
      </c>
      <c r="F312" s="3">
        <f t="shared" si="31"/>
        <v>0</v>
      </c>
      <c r="G312" s="2"/>
      <c r="H312" s="2"/>
    </row>
    <row r="313" spans="1:8" ht="12.75">
      <c r="A313" t="s">
        <v>314</v>
      </c>
      <c r="B313">
        <v>265</v>
      </c>
      <c r="C313">
        <v>2</v>
      </c>
      <c r="D313" s="1">
        <v>2186</v>
      </c>
      <c r="E313" s="2">
        <f t="shared" si="30"/>
        <v>0.007547169811320755</v>
      </c>
      <c r="F313" s="3">
        <f t="shared" si="31"/>
        <v>0.01</v>
      </c>
      <c r="G313" s="2"/>
      <c r="H313" s="2"/>
    </row>
    <row r="314" spans="1:8" ht="12.75">
      <c r="A314" t="s">
        <v>315</v>
      </c>
      <c r="B314">
        <v>270</v>
      </c>
      <c r="C314">
        <v>3</v>
      </c>
      <c r="D314" s="1">
        <v>2094</v>
      </c>
      <c r="E314" s="2">
        <f t="shared" si="30"/>
        <v>0.011111111111111112</v>
      </c>
      <c r="F314" s="3">
        <f t="shared" si="31"/>
        <v>0.01</v>
      </c>
      <c r="G314" s="2"/>
      <c r="H314" s="2"/>
    </row>
    <row r="315" spans="1:8" ht="12.75">
      <c r="A315" t="s">
        <v>316</v>
      </c>
      <c r="B315">
        <v>259</v>
      </c>
      <c r="C315">
        <v>4</v>
      </c>
      <c r="D315" s="1">
        <v>2150</v>
      </c>
      <c r="E315" s="2">
        <f t="shared" si="30"/>
        <v>0.015444015444015444</v>
      </c>
      <c r="F315" s="3">
        <f t="shared" si="31"/>
        <v>0.02</v>
      </c>
      <c r="G315" s="2"/>
      <c r="H315" s="2"/>
    </row>
    <row r="316" spans="1:8" ht="12.75">
      <c r="A316" t="s">
        <v>317</v>
      </c>
      <c r="B316">
        <v>257</v>
      </c>
      <c r="C316">
        <v>1</v>
      </c>
      <c r="D316" s="1">
        <v>2046</v>
      </c>
      <c r="E316" s="2">
        <f t="shared" si="30"/>
        <v>0.0038910505836575876</v>
      </c>
      <c r="F316" s="3">
        <f t="shared" si="31"/>
        <v>0</v>
      </c>
      <c r="G316" s="2"/>
      <c r="H316" s="2"/>
    </row>
    <row r="317" spans="1:8" ht="12.75">
      <c r="A317" t="s">
        <v>318</v>
      </c>
      <c r="B317">
        <v>313</v>
      </c>
      <c r="C317">
        <v>6</v>
      </c>
      <c r="D317" s="1">
        <v>2371</v>
      </c>
      <c r="E317" s="2">
        <f t="shared" si="30"/>
        <v>0.019169329073482427</v>
      </c>
      <c r="F317" s="3">
        <f t="shared" si="31"/>
        <v>0.02</v>
      </c>
      <c r="G317" s="2"/>
      <c r="H317" s="2"/>
    </row>
    <row r="318" spans="1:8" ht="12.75">
      <c r="A318" t="s">
        <v>319</v>
      </c>
      <c r="B318">
        <v>334</v>
      </c>
      <c r="C318">
        <v>2</v>
      </c>
      <c r="D318" s="1">
        <v>2498</v>
      </c>
      <c r="E318" s="2">
        <f t="shared" si="30"/>
        <v>0.005988023952095809</v>
      </c>
      <c r="F318" s="3">
        <f t="shared" si="31"/>
        <v>0.01</v>
      </c>
      <c r="G318" s="2"/>
      <c r="H318" s="2"/>
    </row>
    <row r="319" spans="1:8" ht="12.75">
      <c r="A319" t="s">
        <v>320</v>
      </c>
      <c r="B319">
        <v>281</v>
      </c>
      <c r="C319">
        <v>9</v>
      </c>
      <c r="D319" s="1">
        <v>2067</v>
      </c>
      <c r="E319" s="2">
        <f t="shared" si="30"/>
        <v>0.03202846975088968</v>
      </c>
      <c r="F319" s="3">
        <f t="shared" si="31"/>
        <v>0.03</v>
      </c>
      <c r="G319" s="2"/>
      <c r="H319" s="2"/>
    </row>
    <row r="320" spans="1:8" ht="12.75">
      <c r="A320" t="s">
        <v>321</v>
      </c>
      <c r="B320">
        <v>243</v>
      </c>
      <c r="C320">
        <v>0</v>
      </c>
      <c r="D320" s="1">
        <v>2285</v>
      </c>
      <c r="E320" s="2">
        <f t="shared" si="30"/>
        <v>0</v>
      </c>
      <c r="F320" s="3">
        <f t="shared" si="31"/>
        <v>0</v>
      </c>
      <c r="G320" s="2"/>
      <c r="H320" s="2"/>
    </row>
    <row r="321" spans="1:8" ht="12.75">
      <c r="A321" t="s">
        <v>322</v>
      </c>
      <c r="B321">
        <v>277</v>
      </c>
      <c r="C321">
        <v>4</v>
      </c>
      <c r="D321" s="1">
        <v>2170</v>
      </c>
      <c r="E321" s="2">
        <f t="shared" si="30"/>
        <v>0.01444043321299639</v>
      </c>
      <c r="F321" s="3">
        <f t="shared" si="31"/>
        <v>0.01</v>
      </c>
      <c r="G321" s="2"/>
      <c r="H321" s="2"/>
    </row>
    <row r="322" spans="1:8" ht="12.75">
      <c r="A322" t="s">
        <v>323</v>
      </c>
      <c r="B322">
        <v>288</v>
      </c>
      <c r="C322">
        <v>3</v>
      </c>
      <c r="D322" s="1">
        <v>2142</v>
      </c>
      <c r="E322" s="2">
        <f t="shared" si="30"/>
        <v>0.010416666666666666</v>
      </c>
      <c r="F322" s="3">
        <f t="shared" si="31"/>
        <v>0.01</v>
      </c>
      <c r="G322" s="2"/>
      <c r="H322" s="2"/>
    </row>
    <row r="323" spans="1:8" ht="12.75">
      <c r="A323" t="s">
        <v>324</v>
      </c>
      <c r="B323">
        <v>226</v>
      </c>
      <c r="C323">
        <v>2</v>
      </c>
      <c r="D323" s="1">
        <v>1938</v>
      </c>
      <c r="E323" s="2">
        <f aca="true" t="shared" si="32" ref="E323:E386">C323/B323</f>
        <v>0.008849557522123894</v>
      </c>
      <c r="F323" s="3">
        <f aca="true" t="shared" si="33" ref="F323:F383">ROUND(E323,2)</f>
        <v>0.01</v>
      </c>
      <c r="G323" s="2"/>
      <c r="H323" s="2"/>
    </row>
    <row r="324" spans="1:8" ht="12.75">
      <c r="A324" t="s">
        <v>325</v>
      </c>
      <c r="B324">
        <v>272</v>
      </c>
      <c r="C324">
        <v>3</v>
      </c>
      <c r="D324" s="1">
        <v>2167</v>
      </c>
      <c r="E324" s="2">
        <f t="shared" si="32"/>
        <v>0.011029411764705883</v>
      </c>
      <c r="F324" s="3">
        <f t="shared" si="33"/>
        <v>0.01</v>
      </c>
      <c r="G324" s="2"/>
      <c r="H324" s="2"/>
    </row>
    <row r="325" spans="1:8" ht="12.75">
      <c r="A325" t="s">
        <v>326</v>
      </c>
      <c r="B325">
        <v>399</v>
      </c>
      <c r="C325">
        <v>14</v>
      </c>
      <c r="D325" s="1">
        <v>2398</v>
      </c>
      <c r="E325" s="2">
        <f t="shared" si="32"/>
        <v>0.03508771929824561</v>
      </c>
      <c r="F325" s="3">
        <f t="shared" si="33"/>
        <v>0.04</v>
      </c>
      <c r="G325" s="2"/>
      <c r="H325" s="2"/>
    </row>
    <row r="326" spans="1:8" ht="12.75">
      <c r="A326" t="s">
        <v>327</v>
      </c>
      <c r="B326" s="1">
        <v>54757</v>
      </c>
      <c r="C326">
        <v>743</v>
      </c>
      <c r="D326" s="1">
        <v>423581</v>
      </c>
      <c r="E326" s="2">
        <f t="shared" si="32"/>
        <v>0.013569041401099402</v>
      </c>
      <c r="G326" s="2"/>
      <c r="H326" s="2"/>
    </row>
    <row r="327" spans="1:8" ht="12.75">
      <c r="A327" t="s">
        <v>328</v>
      </c>
      <c r="B327" s="1">
        <v>14007</v>
      </c>
      <c r="C327">
        <v>317</v>
      </c>
      <c r="D327" s="1">
        <v>104105</v>
      </c>
      <c r="E327" s="2">
        <f t="shared" si="32"/>
        <v>0.022631541372171056</v>
      </c>
      <c r="G327" s="2"/>
      <c r="H327" s="2"/>
    </row>
    <row r="328" spans="1:8" ht="12.75">
      <c r="A328" t="s">
        <v>329</v>
      </c>
      <c r="B328" s="1">
        <v>9033</v>
      </c>
      <c r="C328">
        <v>264</v>
      </c>
      <c r="D328" s="1">
        <v>61576</v>
      </c>
      <c r="E328" s="2">
        <f t="shared" si="32"/>
        <v>0.029226170707406178</v>
      </c>
      <c r="G328" s="2"/>
      <c r="H328" s="2"/>
    </row>
    <row r="329" spans="1:8" ht="12.75">
      <c r="A329" t="s">
        <v>330</v>
      </c>
      <c r="B329" s="1">
        <v>3948</v>
      </c>
      <c r="C329">
        <v>59</v>
      </c>
      <c r="D329" s="1">
        <v>30491</v>
      </c>
      <c r="E329" s="2">
        <f t="shared" si="32"/>
        <v>0.014944275582573455</v>
      </c>
      <c r="G329" s="2"/>
      <c r="H329" s="2"/>
    </row>
    <row r="330" spans="1:8" ht="12.75">
      <c r="A330" t="s">
        <v>331</v>
      </c>
      <c r="B330">
        <v>275</v>
      </c>
      <c r="C330">
        <v>2</v>
      </c>
      <c r="D330" s="1">
        <v>2025</v>
      </c>
      <c r="E330" s="2">
        <f t="shared" si="32"/>
        <v>0.007272727272727273</v>
      </c>
      <c r="F330" s="3">
        <f t="shared" si="33"/>
        <v>0.01</v>
      </c>
      <c r="G330" s="2"/>
      <c r="H330" s="2"/>
    </row>
    <row r="331" spans="1:8" ht="12.75">
      <c r="A331" t="s">
        <v>332</v>
      </c>
      <c r="B331">
        <v>277</v>
      </c>
      <c r="C331">
        <v>3</v>
      </c>
      <c r="D331" s="1">
        <v>2063</v>
      </c>
      <c r="E331" s="2">
        <f t="shared" si="32"/>
        <v>0.010830324909747292</v>
      </c>
      <c r="F331" s="3">
        <f t="shared" si="33"/>
        <v>0.01</v>
      </c>
      <c r="G331" s="2"/>
      <c r="H331" s="2"/>
    </row>
    <row r="332" spans="1:8" ht="12.75">
      <c r="A332" t="s">
        <v>333</v>
      </c>
      <c r="B332">
        <v>269</v>
      </c>
      <c r="C332">
        <v>6</v>
      </c>
      <c r="D332" s="1">
        <v>2092</v>
      </c>
      <c r="E332" s="2">
        <f t="shared" si="32"/>
        <v>0.022304832713754646</v>
      </c>
      <c r="F332" s="3">
        <f t="shared" si="33"/>
        <v>0.02</v>
      </c>
      <c r="G332" s="2"/>
      <c r="H332" s="2"/>
    </row>
    <row r="333" spans="1:8" ht="12.75">
      <c r="A333" t="s">
        <v>334</v>
      </c>
      <c r="B333">
        <v>252</v>
      </c>
      <c r="C333">
        <v>2</v>
      </c>
      <c r="D333" s="1">
        <v>1949</v>
      </c>
      <c r="E333" s="2">
        <f t="shared" si="32"/>
        <v>0.007936507936507936</v>
      </c>
      <c r="F333" s="3">
        <f t="shared" si="33"/>
        <v>0.01</v>
      </c>
      <c r="G333" s="2"/>
      <c r="H333" s="2"/>
    </row>
    <row r="334" spans="1:8" ht="12.75">
      <c r="A334" t="s">
        <v>335</v>
      </c>
      <c r="B334">
        <v>328</v>
      </c>
      <c r="C334">
        <v>6</v>
      </c>
      <c r="D334" s="1">
        <v>2305</v>
      </c>
      <c r="E334" s="2">
        <f t="shared" si="32"/>
        <v>0.018292682926829267</v>
      </c>
      <c r="F334" s="3">
        <f t="shared" si="33"/>
        <v>0.02</v>
      </c>
      <c r="G334" s="2"/>
      <c r="H334" s="2"/>
    </row>
    <row r="335" spans="1:8" ht="12.75">
      <c r="A335" t="s">
        <v>336</v>
      </c>
      <c r="B335">
        <v>273</v>
      </c>
      <c r="C335">
        <v>3</v>
      </c>
      <c r="D335" s="1">
        <v>1998</v>
      </c>
      <c r="E335" s="2">
        <f t="shared" si="32"/>
        <v>0.01098901098901099</v>
      </c>
      <c r="F335" s="3">
        <f t="shared" si="33"/>
        <v>0.01</v>
      </c>
      <c r="G335" s="2"/>
      <c r="H335" s="2"/>
    </row>
    <row r="336" spans="1:8" ht="12.75">
      <c r="A336" t="s">
        <v>337</v>
      </c>
      <c r="B336">
        <v>268</v>
      </c>
      <c r="C336">
        <v>6</v>
      </c>
      <c r="D336" s="1">
        <v>1968</v>
      </c>
      <c r="E336" s="2">
        <f t="shared" si="32"/>
        <v>0.022388059701492536</v>
      </c>
      <c r="F336" s="3">
        <f t="shared" si="33"/>
        <v>0.02</v>
      </c>
      <c r="G336" s="2"/>
      <c r="H336" s="2"/>
    </row>
    <row r="337" spans="1:8" ht="12.75">
      <c r="A337" t="s">
        <v>338</v>
      </c>
      <c r="B337">
        <v>249</v>
      </c>
      <c r="C337">
        <v>2</v>
      </c>
      <c r="D337" s="1">
        <v>2050</v>
      </c>
      <c r="E337" s="2">
        <f t="shared" si="32"/>
        <v>0.008032128514056224</v>
      </c>
      <c r="F337" s="3">
        <f t="shared" si="33"/>
        <v>0.01</v>
      </c>
      <c r="G337" s="2"/>
      <c r="H337" s="2"/>
    </row>
    <row r="338" spans="1:8" ht="12.75">
      <c r="A338" t="s">
        <v>339</v>
      </c>
      <c r="B338">
        <v>263</v>
      </c>
      <c r="C338">
        <v>1</v>
      </c>
      <c r="D338" s="1">
        <v>2012</v>
      </c>
      <c r="E338" s="2">
        <f t="shared" si="32"/>
        <v>0.0038022813688212928</v>
      </c>
      <c r="F338" s="3">
        <f t="shared" si="33"/>
        <v>0</v>
      </c>
      <c r="G338" s="2"/>
      <c r="H338" s="2"/>
    </row>
    <row r="339" spans="1:8" ht="12.75">
      <c r="A339" t="s">
        <v>340</v>
      </c>
      <c r="B339">
        <v>244</v>
      </c>
      <c r="C339">
        <v>4</v>
      </c>
      <c r="D339" s="1">
        <v>2014</v>
      </c>
      <c r="E339" s="2">
        <f t="shared" si="32"/>
        <v>0.01639344262295082</v>
      </c>
      <c r="F339" s="3">
        <f t="shared" si="33"/>
        <v>0.02</v>
      </c>
      <c r="G339" s="2"/>
      <c r="H339" s="2"/>
    </row>
    <row r="340" spans="1:8" ht="12.75">
      <c r="A340" t="s">
        <v>341</v>
      </c>
      <c r="B340">
        <v>214</v>
      </c>
      <c r="C340">
        <v>5</v>
      </c>
      <c r="D340" s="1">
        <v>1889</v>
      </c>
      <c r="E340" s="2">
        <f t="shared" si="32"/>
        <v>0.02336448598130841</v>
      </c>
      <c r="F340" s="3">
        <f t="shared" si="33"/>
        <v>0.02</v>
      </c>
      <c r="G340" s="2"/>
      <c r="H340" s="2"/>
    </row>
    <row r="341" spans="1:8" ht="12.75">
      <c r="A341" t="s">
        <v>342</v>
      </c>
      <c r="B341">
        <v>226</v>
      </c>
      <c r="C341">
        <v>1</v>
      </c>
      <c r="D341" s="1">
        <v>1969</v>
      </c>
      <c r="E341" s="2">
        <f t="shared" si="32"/>
        <v>0.004424778761061947</v>
      </c>
      <c r="F341" s="3">
        <f t="shared" si="33"/>
        <v>0</v>
      </c>
      <c r="G341" s="2"/>
      <c r="H341" s="2"/>
    </row>
    <row r="342" spans="1:8" ht="12.75">
      <c r="A342" t="s">
        <v>343</v>
      </c>
      <c r="B342">
        <v>226</v>
      </c>
      <c r="C342">
        <v>7</v>
      </c>
      <c r="D342" s="1">
        <v>2044</v>
      </c>
      <c r="E342" s="2">
        <f t="shared" si="32"/>
        <v>0.030973451327433628</v>
      </c>
      <c r="F342" s="3">
        <f t="shared" si="33"/>
        <v>0.03</v>
      </c>
      <c r="G342" s="2"/>
      <c r="H342" s="2"/>
    </row>
    <row r="343" spans="1:8" ht="12.75">
      <c r="A343" t="s">
        <v>344</v>
      </c>
      <c r="B343">
        <v>296</v>
      </c>
      <c r="C343">
        <v>3</v>
      </c>
      <c r="D343" s="1">
        <v>2038</v>
      </c>
      <c r="E343" s="2">
        <f t="shared" si="32"/>
        <v>0.010135135135135136</v>
      </c>
      <c r="F343" s="3">
        <f t="shared" si="33"/>
        <v>0.01</v>
      </c>
      <c r="G343" s="2"/>
      <c r="H343" s="2"/>
    </row>
    <row r="344" spans="1:8" ht="12.75">
      <c r="A344" t="s">
        <v>345</v>
      </c>
      <c r="B344">
        <v>288</v>
      </c>
      <c r="C344">
        <v>8</v>
      </c>
      <c r="D344" s="1">
        <v>2075</v>
      </c>
      <c r="E344" s="2">
        <f t="shared" si="32"/>
        <v>0.027777777777777776</v>
      </c>
      <c r="F344" s="3">
        <f t="shared" si="33"/>
        <v>0.03</v>
      </c>
      <c r="G344" s="2"/>
      <c r="H344" s="2"/>
    </row>
    <row r="345" spans="1:8" ht="12.75">
      <c r="A345" t="s">
        <v>346</v>
      </c>
      <c r="B345" s="1">
        <v>5085</v>
      </c>
      <c r="C345">
        <v>205</v>
      </c>
      <c r="D345" s="1">
        <v>31085</v>
      </c>
      <c r="E345" s="2">
        <f t="shared" si="32"/>
        <v>0.04031465093411996</v>
      </c>
      <c r="G345" s="2"/>
      <c r="H345" s="2"/>
    </row>
    <row r="346" spans="1:8" ht="12.75">
      <c r="A346" t="s">
        <v>347</v>
      </c>
      <c r="B346">
        <v>372</v>
      </c>
      <c r="C346">
        <v>30</v>
      </c>
      <c r="D346" s="1">
        <v>2161</v>
      </c>
      <c r="E346" s="2">
        <f t="shared" si="32"/>
        <v>0.08064516129032258</v>
      </c>
      <c r="F346" s="3">
        <f t="shared" si="33"/>
        <v>0.08</v>
      </c>
      <c r="G346" s="2"/>
      <c r="H346" s="2"/>
    </row>
    <row r="347" spans="1:8" ht="12.75">
      <c r="A347" t="s">
        <v>348</v>
      </c>
      <c r="B347">
        <v>358</v>
      </c>
      <c r="C347">
        <v>33</v>
      </c>
      <c r="D347" s="1">
        <v>2252</v>
      </c>
      <c r="E347" s="2">
        <f t="shared" si="32"/>
        <v>0.09217877094972067</v>
      </c>
      <c r="F347" s="3">
        <f t="shared" si="33"/>
        <v>0.09</v>
      </c>
      <c r="G347" s="2"/>
      <c r="H347" s="2"/>
    </row>
    <row r="348" spans="1:8" ht="12.75">
      <c r="A348" t="s">
        <v>349</v>
      </c>
      <c r="B348">
        <v>378</v>
      </c>
      <c r="C348">
        <v>20</v>
      </c>
      <c r="D348" s="1">
        <v>2096</v>
      </c>
      <c r="E348" s="2">
        <f t="shared" si="32"/>
        <v>0.05291005291005291</v>
      </c>
      <c r="F348" s="3">
        <f t="shared" si="33"/>
        <v>0.05</v>
      </c>
      <c r="G348" s="2"/>
      <c r="H348" s="2"/>
    </row>
    <row r="349" spans="1:8" ht="12.75">
      <c r="A349" t="s">
        <v>350</v>
      </c>
      <c r="B349">
        <v>310</v>
      </c>
      <c r="C349">
        <v>11</v>
      </c>
      <c r="D349" s="1">
        <v>1950</v>
      </c>
      <c r="E349" s="2">
        <f t="shared" si="32"/>
        <v>0.035483870967741936</v>
      </c>
      <c r="F349" s="3">
        <f t="shared" si="33"/>
        <v>0.04</v>
      </c>
      <c r="G349" s="2"/>
      <c r="H349" s="2"/>
    </row>
    <row r="350" spans="1:8" ht="12.75">
      <c r="A350" t="s">
        <v>351</v>
      </c>
      <c r="B350">
        <v>333</v>
      </c>
      <c r="C350">
        <v>18</v>
      </c>
      <c r="D350" s="1">
        <v>2025</v>
      </c>
      <c r="E350" s="2">
        <f t="shared" si="32"/>
        <v>0.05405405405405406</v>
      </c>
      <c r="F350" s="3">
        <f t="shared" si="33"/>
        <v>0.05</v>
      </c>
      <c r="G350" s="2"/>
      <c r="H350" s="2"/>
    </row>
    <row r="351" spans="1:8" ht="12.75">
      <c r="A351" t="s">
        <v>352</v>
      </c>
      <c r="B351">
        <v>344</v>
      </c>
      <c r="C351">
        <v>11</v>
      </c>
      <c r="D351" s="1">
        <v>1938</v>
      </c>
      <c r="E351" s="2">
        <f t="shared" si="32"/>
        <v>0.03197674418604651</v>
      </c>
      <c r="F351" s="3">
        <f t="shared" si="33"/>
        <v>0.03</v>
      </c>
      <c r="G351" s="2"/>
      <c r="H351" s="2"/>
    </row>
    <row r="352" spans="1:8" ht="12.75">
      <c r="A352" t="s">
        <v>353</v>
      </c>
      <c r="B352">
        <v>371</v>
      </c>
      <c r="C352">
        <v>10</v>
      </c>
      <c r="D352" s="1">
        <v>2013</v>
      </c>
      <c r="E352" s="2">
        <f t="shared" si="32"/>
        <v>0.026954177897574125</v>
      </c>
      <c r="F352" s="3">
        <f t="shared" si="33"/>
        <v>0.03</v>
      </c>
      <c r="G352" s="2"/>
      <c r="H352" s="2"/>
    </row>
    <row r="353" spans="1:8" ht="12.75">
      <c r="A353" t="s">
        <v>354</v>
      </c>
      <c r="B353">
        <v>380</v>
      </c>
      <c r="C353">
        <v>15</v>
      </c>
      <c r="D353" s="1">
        <v>2148</v>
      </c>
      <c r="E353" s="2">
        <f t="shared" si="32"/>
        <v>0.039473684210526314</v>
      </c>
      <c r="F353" s="3">
        <f t="shared" si="33"/>
        <v>0.04</v>
      </c>
      <c r="G353" s="2"/>
      <c r="H353" s="2"/>
    </row>
    <row r="354" spans="1:8" ht="12.75">
      <c r="A354" t="s">
        <v>355</v>
      </c>
      <c r="B354">
        <v>342</v>
      </c>
      <c r="C354">
        <v>14</v>
      </c>
      <c r="D354" s="1">
        <v>1984</v>
      </c>
      <c r="E354" s="2">
        <f t="shared" si="32"/>
        <v>0.04093567251461988</v>
      </c>
      <c r="F354" s="3">
        <f t="shared" si="33"/>
        <v>0.04</v>
      </c>
      <c r="G354" s="2"/>
      <c r="H354" s="2"/>
    </row>
    <row r="355" spans="1:8" ht="12.75">
      <c r="A355" t="s">
        <v>356</v>
      </c>
      <c r="B355">
        <v>346</v>
      </c>
      <c r="C355">
        <v>14</v>
      </c>
      <c r="D355" s="1">
        <v>2109</v>
      </c>
      <c r="E355" s="2">
        <f t="shared" si="32"/>
        <v>0.04046242774566474</v>
      </c>
      <c r="F355" s="3">
        <f t="shared" si="33"/>
        <v>0.04</v>
      </c>
      <c r="G355" s="2"/>
      <c r="H355" s="2"/>
    </row>
    <row r="356" spans="1:8" ht="12.75">
      <c r="A356" t="s">
        <v>357</v>
      </c>
      <c r="B356">
        <v>292</v>
      </c>
      <c r="C356">
        <v>3</v>
      </c>
      <c r="D356" s="1">
        <v>2080</v>
      </c>
      <c r="E356" s="2">
        <f t="shared" si="32"/>
        <v>0.010273972602739725</v>
      </c>
      <c r="F356" s="3">
        <f t="shared" si="33"/>
        <v>0.01</v>
      </c>
      <c r="G356" s="2"/>
      <c r="H356" s="2"/>
    </row>
    <row r="357" spans="1:8" ht="12.75">
      <c r="A357" t="s">
        <v>358</v>
      </c>
      <c r="B357">
        <v>281</v>
      </c>
      <c r="C357">
        <v>1</v>
      </c>
      <c r="D357" s="1">
        <v>2041</v>
      </c>
      <c r="E357" s="2">
        <f t="shared" si="32"/>
        <v>0.0035587188612099642</v>
      </c>
      <c r="F357" s="3">
        <f t="shared" si="33"/>
        <v>0</v>
      </c>
      <c r="G357" s="2"/>
      <c r="H357" s="2"/>
    </row>
    <row r="358" spans="1:8" ht="12.75">
      <c r="A358" t="s">
        <v>359</v>
      </c>
      <c r="B358">
        <v>322</v>
      </c>
      <c r="C358">
        <v>6</v>
      </c>
      <c r="D358" s="1">
        <v>2048</v>
      </c>
      <c r="E358" s="2">
        <f t="shared" si="32"/>
        <v>0.018633540372670808</v>
      </c>
      <c r="F358" s="3">
        <f t="shared" si="33"/>
        <v>0.02</v>
      </c>
      <c r="G358" s="2"/>
      <c r="H358" s="2"/>
    </row>
    <row r="359" spans="1:8" ht="12.75">
      <c r="A359" t="s">
        <v>360</v>
      </c>
      <c r="B359">
        <v>316</v>
      </c>
      <c r="C359">
        <v>8</v>
      </c>
      <c r="D359" s="1">
        <v>2065</v>
      </c>
      <c r="E359" s="2">
        <f t="shared" si="32"/>
        <v>0.02531645569620253</v>
      </c>
      <c r="F359" s="3">
        <f t="shared" si="33"/>
        <v>0.03</v>
      </c>
      <c r="G359" s="2"/>
      <c r="H359" s="2"/>
    </row>
    <row r="360" spans="1:8" ht="12.75">
      <c r="A360" t="s">
        <v>361</v>
      </c>
      <c r="B360">
        <v>340</v>
      </c>
      <c r="C360">
        <v>11</v>
      </c>
      <c r="D360" s="1">
        <v>2175</v>
      </c>
      <c r="E360" s="2">
        <f t="shared" si="32"/>
        <v>0.03235294117647059</v>
      </c>
      <c r="F360" s="3">
        <f t="shared" si="33"/>
        <v>0.03</v>
      </c>
      <c r="G360" s="2"/>
      <c r="H360" s="2"/>
    </row>
    <row r="361" spans="1:8" ht="12.75">
      <c r="A361" t="s">
        <v>362</v>
      </c>
      <c r="B361" s="1">
        <v>4974</v>
      </c>
      <c r="C361">
        <v>53</v>
      </c>
      <c r="D361" s="1">
        <v>42529</v>
      </c>
      <c r="E361" s="2">
        <f t="shared" si="32"/>
        <v>0.010655408122235626</v>
      </c>
      <c r="G361" s="2"/>
      <c r="H361" s="2"/>
    </row>
    <row r="362" spans="1:8" ht="12.75">
      <c r="A362" t="s">
        <v>363</v>
      </c>
      <c r="B362" s="1">
        <v>2500</v>
      </c>
      <c r="C362">
        <v>18</v>
      </c>
      <c r="D362" s="1">
        <v>21225</v>
      </c>
      <c r="E362" s="2">
        <f t="shared" si="32"/>
        <v>0.0072</v>
      </c>
      <c r="G362" s="2"/>
      <c r="H362" s="2"/>
    </row>
    <row r="363" spans="1:8" ht="12.75">
      <c r="A363" t="s">
        <v>364</v>
      </c>
      <c r="B363">
        <v>251</v>
      </c>
      <c r="C363">
        <v>4</v>
      </c>
      <c r="D363" s="1">
        <v>1959</v>
      </c>
      <c r="E363" s="2">
        <f t="shared" si="32"/>
        <v>0.01593625498007968</v>
      </c>
      <c r="F363" s="3">
        <f t="shared" si="33"/>
        <v>0.02</v>
      </c>
      <c r="G363" s="2"/>
      <c r="H363" s="2"/>
    </row>
    <row r="364" spans="1:8" ht="12.75">
      <c r="A364" t="s">
        <v>365</v>
      </c>
      <c r="B364">
        <v>202</v>
      </c>
      <c r="C364">
        <v>4</v>
      </c>
      <c r="D364" s="1">
        <v>1725</v>
      </c>
      <c r="E364" s="2">
        <f t="shared" si="32"/>
        <v>0.019801980198019802</v>
      </c>
      <c r="F364" s="3">
        <f t="shared" si="33"/>
        <v>0.02</v>
      </c>
      <c r="G364" s="2"/>
      <c r="H364" s="2"/>
    </row>
    <row r="365" spans="1:8" ht="12.75">
      <c r="A365" t="s">
        <v>366</v>
      </c>
      <c r="B365">
        <v>213</v>
      </c>
      <c r="C365">
        <v>0</v>
      </c>
      <c r="D365" s="1">
        <v>1979</v>
      </c>
      <c r="E365" s="2">
        <f t="shared" si="32"/>
        <v>0</v>
      </c>
      <c r="F365" s="3">
        <f t="shared" si="33"/>
        <v>0</v>
      </c>
      <c r="G365" s="2"/>
      <c r="H365" s="2"/>
    </row>
    <row r="366" spans="1:8" ht="12.75">
      <c r="A366" t="s">
        <v>367</v>
      </c>
      <c r="B366">
        <v>227</v>
      </c>
      <c r="C366">
        <v>1</v>
      </c>
      <c r="D366" s="1">
        <v>2164</v>
      </c>
      <c r="E366" s="2">
        <f t="shared" si="32"/>
        <v>0.004405286343612335</v>
      </c>
      <c r="F366" s="3">
        <f t="shared" si="33"/>
        <v>0</v>
      </c>
      <c r="G366" s="2"/>
      <c r="H366" s="2"/>
    </row>
    <row r="367" spans="1:8" ht="12.75">
      <c r="A367" t="s">
        <v>368</v>
      </c>
      <c r="B367">
        <v>232</v>
      </c>
      <c r="C367">
        <v>2</v>
      </c>
      <c r="D367" s="1">
        <v>2087</v>
      </c>
      <c r="E367" s="2">
        <f t="shared" si="32"/>
        <v>0.008620689655172414</v>
      </c>
      <c r="F367" s="3">
        <f t="shared" si="33"/>
        <v>0.01</v>
      </c>
      <c r="G367" s="2"/>
      <c r="H367" s="2"/>
    </row>
    <row r="368" spans="1:8" ht="12.75">
      <c r="A368" t="s">
        <v>369</v>
      </c>
      <c r="B368">
        <v>270</v>
      </c>
      <c r="C368">
        <v>0</v>
      </c>
      <c r="D368" s="1">
        <v>2375</v>
      </c>
      <c r="E368" s="2">
        <f t="shared" si="32"/>
        <v>0</v>
      </c>
      <c r="F368" s="3">
        <f t="shared" si="33"/>
        <v>0</v>
      </c>
      <c r="G368" s="2"/>
      <c r="H368" s="2"/>
    </row>
    <row r="369" spans="1:8" ht="12.75">
      <c r="A369" t="s">
        <v>370</v>
      </c>
      <c r="B369">
        <v>306</v>
      </c>
      <c r="C369">
        <v>2</v>
      </c>
      <c r="D369" s="1">
        <v>2162</v>
      </c>
      <c r="E369" s="2">
        <f t="shared" si="32"/>
        <v>0.006535947712418301</v>
      </c>
      <c r="F369" s="3">
        <f t="shared" si="33"/>
        <v>0.01</v>
      </c>
      <c r="G369" s="2"/>
      <c r="H369" s="2"/>
    </row>
    <row r="370" spans="1:8" ht="12.75">
      <c r="A370" t="s">
        <v>371</v>
      </c>
      <c r="B370">
        <v>365</v>
      </c>
      <c r="C370">
        <v>4</v>
      </c>
      <c r="D370" s="1">
        <v>2641</v>
      </c>
      <c r="E370" s="2">
        <f t="shared" si="32"/>
        <v>0.010958904109589041</v>
      </c>
      <c r="F370" s="3">
        <f t="shared" si="33"/>
        <v>0.01</v>
      </c>
      <c r="G370" s="2"/>
      <c r="H370" s="2"/>
    </row>
    <row r="371" spans="1:8" ht="12.75">
      <c r="A371" t="s">
        <v>372</v>
      </c>
      <c r="B371">
        <v>214</v>
      </c>
      <c r="C371">
        <v>1</v>
      </c>
      <c r="D371" s="1">
        <v>2177</v>
      </c>
      <c r="E371" s="2">
        <f t="shared" si="32"/>
        <v>0.004672897196261682</v>
      </c>
      <c r="F371" s="3">
        <f t="shared" si="33"/>
        <v>0</v>
      </c>
      <c r="G371" s="2"/>
      <c r="H371" s="2"/>
    </row>
    <row r="372" spans="1:8" ht="12.75">
      <c r="A372" t="s">
        <v>373</v>
      </c>
      <c r="B372">
        <v>220</v>
      </c>
      <c r="C372">
        <v>0</v>
      </c>
      <c r="D372" s="1">
        <v>1956</v>
      </c>
      <c r="E372" s="2">
        <f t="shared" si="32"/>
        <v>0</v>
      </c>
      <c r="F372" s="3">
        <f t="shared" si="33"/>
        <v>0</v>
      </c>
      <c r="G372" s="2"/>
      <c r="H372" s="2"/>
    </row>
    <row r="373" spans="1:8" ht="12.75">
      <c r="A373" t="s">
        <v>374</v>
      </c>
      <c r="B373" s="1">
        <v>2474</v>
      </c>
      <c r="C373">
        <v>35</v>
      </c>
      <c r="D373" s="1">
        <v>21304</v>
      </c>
      <c r="E373" s="2">
        <f t="shared" si="32"/>
        <v>0.014147130153597413</v>
      </c>
      <c r="G373" s="2"/>
      <c r="H373" s="2"/>
    </row>
    <row r="374" spans="1:8" ht="12.75">
      <c r="A374" t="s">
        <v>375</v>
      </c>
      <c r="B374">
        <v>234</v>
      </c>
      <c r="C374">
        <v>0</v>
      </c>
      <c r="D374" s="1">
        <v>2339</v>
      </c>
      <c r="E374" s="2">
        <f t="shared" si="32"/>
        <v>0</v>
      </c>
      <c r="F374" s="3">
        <f t="shared" si="33"/>
        <v>0</v>
      </c>
      <c r="G374" s="2"/>
      <c r="H374" s="2"/>
    </row>
    <row r="375" spans="1:8" ht="12.75">
      <c r="A375" t="s">
        <v>376</v>
      </c>
      <c r="B375">
        <v>261</v>
      </c>
      <c r="C375">
        <v>16</v>
      </c>
      <c r="D375" s="1">
        <v>2180</v>
      </c>
      <c r="E375" s="2">
        <f t="shared" si="32"/>
        <v>0.06130268199233716</v>
      </c>
      <c r="F375" s="3">
        <f t="shared" si="33"/>
        <v>0.06</v>
      </c>
      <c r="G375" s="2"/>
      <c r="H375" s="2"/>
    </row>
    <row r="376" spans="1:8" ht="12.75">
      <c r="A376" t="s">
        <v>377</v>
      </c>
      <c r="B376">
        <v>242</v>
      </c>
      <c r="C376">
        <v>6</v>
      </c>
      <c r="D376" s="1">
        <v>2017</v>
      </c>
      <c r="E376" s="2">
        <f t="shared" si="32"/>
        <v>0.024793388429752067</v>
      </c>
      <c r="F376" s="3">
        <f t="shared" si="33"/>
        <v>0.02</v>
      </c>
      <c r="G376" s="2"/>
      <c r="H376" s="2"/>
    </row>
    <row r="377" spans="1:8" ht="12.75">
      <c r="A377" t="s">
        <v>378</v>
      </c>
      <c r="B377">
        <v>221</v>
      </c>
      <c r="C377">
        <v>0</v>
      </c>
      <c r="D377" s="1">
        <v>2212</v>
      </c>
      <c r="E377" s="2">
        <f t="shared" si="32"/>
        <v>0</v>
      </c>
      <c r="F377" s="3">
        <f t="shared" si="33"/>
        <v>0</v>
      </c>
      <c r="G377" s="2"/>
      <c r="H377" s="2"/>
    </row>
    <row r="378" spans="1:8" ht="12.75">
      <c r="A378" t="s">
        <v>379</v>
      </c>
      <c r="B378">
        <v>258</v>
      </c>
      <c r="C378">
        <v>0</v>
      </c>
      <c r="D378" s="1">
        <v>1988</v>
      </c>
      <c r="E378" s="2">
        <f t="shared" si="32"/>
        <v>0</v>
      </c>
      <c r="F378" s="3">
        <f t="shared" si="33"/>
        <v>0</v>
      </c>
      <c r="G378" s="2"/>
      <c r="H378" s="2"/>
    </row>
    <row r="379" spans="1:8" ht="12.75">
      <c r="A379" t="s">
        <v>380</v>
      </c>
      <c r="B379">
        <v>213</v>
      </c>
      <c r="C379">
        <v>1</v>
      </c>
      <c r="D379" s="1">
        <v>1989</v>
      </c>
      <c r="E379" s="2">
        <f t="shared" si="32"/>
        <v>0.004694835680751174</v>
      </c>
      <c r="F379" s="3">
        <f t="shared" si="33"/>
        <v>0</v>
      </c>
      <c r="G379" s="2"/>
      <c r="H379" s="2"/>
    </row>
    <row r="380" spans="1:8" ht="12.75">
      <c r="A380" t="s">
        <v>381</v>
      </c>
      <c r="B380">
        <v>261</v>
      </c>
      <c r="C380">
        <v>1</v>
      </c>
      <c r="D380" s="1">
        <v>2045</v>
      </c>
      <c r="E380" s="2">
        <f t="shared" si="32"/>
        <v>0.0038314176245210726</v>
      </c>
      <c r="F380" s="3">
        <f t="shared" si="33"/>
        <v>0</v>
      </c>
      <c r="G380" s="2"/>
      <c r="H380" s="2"/>
    </row>
    <row r="381" spans="1:8" ht="12.75">
      <c r="A381" t="s">
        <v>382</v>
      </c>
      <c r="B381">
        <v>233</v>
      </c>
      <c r="C381">
        <v>5</v>
      </c>
      <c r="D381" s="1">
        <v>2216</v>
      </c>
      <c r="E381" s="2">
        <f t="shared" si="32"/>
        <v>0.02145922746781116</v>
      </c>
      <c r="F381" s="3">
        <f t="shared" si="33"/>
        <v>0.02</v>
      </c>
      <c r="G381" s="2"/>
      <c r="H381" s="2"/>
    </row>
    <row r="382" spans="1:8" ht="12.75">
      <c r="A382" t="s">
        <v>383</v>
      </c>
      <c r="B382">
        <v>255</v>
      </c>
      <c r="C382">
        <v>5</v>
      </c>
      <c r="D382" s="1">
        <v>2230</v>
      </c>
      <c r="E382" s="2">
        <f t="shared" si="32"/>
        <v>0.0196078431372549</v>
      </c>
      <c r="F382" s="3">
        <f t="shared" si="33"/>
        <v>0.02</v>
      </c>
      <c r="G382" s="2"/>
      <c r="H382" s="2"/>
    </row>
    <row r="383" spans="1:8" ht="12.75">
      <c r="A383" t="s">
        <v>384</v>
      </c>
      <c r="B383">
        <v>296</v>
      </c>
      <c r="C383">
        <v>1</v>
      </c>
      <c r="D383" s="1">
        <v>2088</v>
      </c>
      <c r="E383" s="2">
        <f t="shared" si="32"/>
        <v>0.0033783783783783786</v>
      </c>
      <c r="F383" s="3">
        <f t="shared" si="33"/>
        <v>0</v>
      </c>
      <c r="G383" s="2"/>
      <c r="H383" s="2"/>
    </row>
    <row r="384" spans="1:8" ht="12.75">
      <c r="A384" t="s">
        <v>385</v>
      </c>
      <c r="B384" s="1">
        <v>40750</v>
      </c>
      <c r="C384">
        <v>426</v>
      </c>
      <c r="D384" s="1">
        <v>319476</v>
      </c>
      <c r="E384" s="2">
        <f t="shared" si="32"/>
        <v>0.01045398773006135</v>
      </c>
      <c r="G384" s="2"/>
      <c r="H384" s="2"/>
    </row>
    <row r="385" spans="1:8" ht="12.75">
      <c r="A385" t="s">
        <v>386</v>
      </c>
      <c r="B385" s="1">
        <v>9249</v>
      </c>
      <c r="C385">
        <v>59</v>
      </c>
      <c r="D385" s="1">
        <v>85586</v>
      </c>
      <c r="E385" s="2">
        <f t="shared" si="32"/>
        <v>0.0063790680073521466</v>
      </c>
      <c r="G385" s="2"/>
      <c r="H385" s="2"/>
    </row>
    <row r="386" spans="1:8" ht="12.75">
      <c r="A386" t="s">
        <v>387</v>
      </c>
      <c r="B386" s="1">
        <v>2347</v>
      </c>
      <c r="C386">
        <v>11</v>
      </c>
      <c r="D386" s="1">
        <v>21722</v>
      </c>
      <c r="E386" s="2">
        <f t="shared" si="32"/>
        <v>0.004686834256497656</v>
      </c>
      <c r="G386" s="2"/>
      <c r="H386" s="2"/>
    </row>
    <row r="387" spans="1:8" ht="12.75">
      <c r="A387" t="s">
        <v>388</v>
      </c>
      <c r="B387">
        <v>225</v>
      </c>
      <c r="C387">
        <v>0</v>
      </c>
      <c r="D387" s="1">
        <v>2109</v>
      </c>
      <c r="E387" s="2">
        <f aca="true" t="shared" si="34" ref="E387:E450">C387/B387</f>
        <v>0</v>
      </c>
      <c r="F387" s="3">
        <f aca="true" t="shared" si="35" ref="F387:F450">ROUND(E387,2)</f>
        <v>0</v>
      </c>
      <c r="G387" s="2"/>
      <c r="H387" s="2"/>
    </row>
    <row r="388" spans="1:8" ht="12.75">
      <c r="A388" t="s">
        <v>389</v>
      </c>
      <c r="B388">
        <v>241</v>
      </c>
      <c r="C388">
        <v>0</v>
      </c>
      <c r="D388" s="1">
        <v>2054</v>
      </c>
      <c r="E388" s="2">
        <f t="shared" si="34"/>
        <v>0</v>
      </c>
      <c r="F388" s="3">
        <f t="shared" si="35"/>
        <v>0</v>
      </c>
      <c r="G388" s="2"/>
      <c r="H388" s="2"/>
    </row>
    <row r="389" spans="1:8" ht="12.75">
      <c r="A389" t="s">
        <v>390</v>
      </c>
      <c r="B389">
        <v>275</v>
      </c>
      <c r="C389">
        <v>0</v>
      </c>
      <c r="D389" s="1">
        <v>2110</v>
      </c>
      <c r="E389" s="2">
        <f t="shared" si="34"/>
        <v>0</v>
      </c>
      <c r="F389" s="3">
        <f t="shared" si="35"/>
        <v>0</v>
      </c>
      <c r="G389" s="2"/>
      <c r="H389" s="2"/>
    </row>
    <row r="390" spans="1:8" ht="12.75">
      <c r="A390" t="s">
        <v>391</v>
      </c>
      <c r="B390">
        <v>270</v>
      </c>
      <c r="C390">
        <v>0</v>
      </c>
      <c r="D390" s="1">
        <v>2413</v>
      </c>
      <c r="E390" s="2">
        <f t="shared" si="34"/>
        <v>0</v>
      </c>
      <c r="F390" s="3">
        <f t="shared" si="35"/>
        <v>0</v>
      </c>
      <c r="G390" s="2"/>
      <c r="H390" s="2"/>
    </row>
    <row r="391" spans="1:8" ht="12.75">
      <c r="A391" t="s">
        <v>392</v>
      </c>
      <c r="B391">
        <v>256</v>
      </c>
      <c r="C391">
        <v>1</v>
      </c>
      <c r="D391" s="1">
        <v>2261</v>
      </c>
      <c r="E391" s="2">
        <f t="shared" si="34"/>
        <v>0.00390625</v>
      </c>
      <c r="F391" s="3">
        <f t="shared" si="35"/>
        <v>0</v>
      </c>
      <c r="G391" s="2"/>
      <c r="H391" s="2"/>
    </row>
    <row r="392" spans="1:8" ht="12.75">
      <c r="A392" t="s">
        <v>393</v>
      </c>
      <c r="B392">
        <v>288</v>
      </c>
      <c r="C392">
        <v>2</v>
      </c>
      <c r="D392" s="1">
        <v>2282</v>
      </c>
      <c r="E392" s="2">
        <f t="shared" si="34"/>
        <v>0.006944444444444444</v>
      </c>
      <c r="F392" s="3">
        <f t="shared" si="35"/>
        <v>0.01</v>
      </c>
      <c r="G392" s="2"/>
      <c r="H392" s="2"/>
    </row>
    <row r="393" spans="1:8" ht="12.75">
      <c r="A393" t="s">
        <v>394</v>
      </c>
      <c r="B393">
        <v>225</v>
      </c>
      <c r="C393">
        <v>1</v>
      </c>
      <c r="D393" s="1">
        <v>2117</v>
      </c>
      <c r="E393" s="2">
        <f t="shared" si="34"/>
        <v>0.0044444444444444444</v>
      </c>
      <c r="F393" s="3">
        <f t="shared" si="35"/>
        <v>0</v>
      </c>
      <c r="G393" s="2"/>
      <c r="H393" s="2"/>
    </row>
    <row r="394" spans="1:8" ht="12.75">
      <c r="A394" t="s">
        <v>395</v>
      </c>
      <c r="B394">
        <v>174</v>
      </c>
      <c r="C394">
        <v>6</v>
      </c>
      <c r="D394" s="1">
        <v>2050</v>
      </c>
      <c r="E394" s="2">
        <f t="shared" si="34"/>
        <v>0.034482758620689655</v>
      </c>
      <c r="F394" s="3">
        <f t="shared" si="35"/>
        <v>0.03</v>
      </c>
      <c r="G394" s="2"/>
      <c r="H394" s="2"/>
    </row>
    <row r="395" spans="1:8" ht="12.75">
      <c r="A395" t="s">
        <v>396</v>
      </c>
      <c r="B395">
        <v>206</v>
      </c>
      <c r="C395">
        <v>0</v>
      </c>
      <c r="D395" s="1">
        <v>2040</v>
      </c>
      <c r="E395" s="2">
        <f t="shared" si="34"/>
        <v>0</v>
      </c>
      <c r="F395" s="3">
        <f t="shared" si="35"/>
        <v>0</v>
      </c>
      <c r="G395" s="2"/>
      <c r="H395" s="2"/>
    </row>
    <row r="396" spans="1:8" ht="12.75">
      <c r="A396" t="s">
        <v>397</v>
      </c>
      <c r="B396">
        <v>187</v>
      </c>
      <c r="C396">
        <v>1</v>
      </c>
      <c r="D396" s="1">
        <v>2286</v>
      </c>
      <c r="E396" s="2">
        <f t="shared" si="34"/>
        <v>0.0053475935828877</v>
      </c>
      <c r="F396" s="3">
        <f t="shared" si="35"/>
        <v>0.01</v>
      </c>
      <c r="G396" s="2"/>
      <c r="H396" s="2"/>
    </row>
    <row r="397" spans="1:8" ht="12.75">
      <c r="A397" t="s">
        <v>398</v>
      </c>
      <c r="B397" s="1">
        <v>2177</v>
      </c>
      <c r="C397">
        <v>2</v>
      </c>
      <c r="D397" s="1">
        <v>21381</v>
      </c>
      <c r="E397" s="2">
        <f t="shared" si="34"/>
        <v>0.0009186954524575103</v>
      </c>
      <c r="G397" s="2"/>
      <c r="H397" s="2"/>
    </row>
    <row r="398" spans="1:8" ht="12.75">
      <c r="A398" t="s">
        <v>399</v>
      </c>
      <c r="B398">
        <v>210</v>
      </c>
      <c r="C398">
        <v>0</v>
      </c>
      <c r="D398" s="1">
        <v>2006</v>
      </c>
      <c r="E398" s="2">
        <f t="shared" si="34"/>
        <v>0</v>
      </c>
      <c r="F398" s="3">
        <f t="shared" si="35"/>
        <v>0</v>
      </c>
      <c r="G398" s="2"/>
      <c r="H398" s="2"/>
    </row>
    <row r="399" spans="1:8" ht="12.75">
      <c r="A399" t="s">
        <v>400</v>
      </c>
      <c r="B399">
        <v>261</v>
      </c>
      <c r="C399">
        <v>0</v>
      </c>
      <c r="D399" s="1">
        <v>2373</v>
      </c>
      <c r="E399" s="2">
        <f t="shared" si="34"/>
        <v>0</v>
      </c>
      <c r="F399" s="3">
        <f t="shared" si="35"/>
        <v>0</v>
      </c>
      <c r="G399" s="2"/>
      <c r="H399" s="2"/>
    </row>
    <row r="400" spans="1:8" ht="12.75">
      <c r="A400" t="s">
        <v>401</v>
      </c>
      <c r="B400">
        <v>210</v>
      </c>
      <c r="C400">
        <v>0</v>
      </c>
      <c r="D400" s="1">
        <v>2114</v>
      </c>
      <c r="E400" s="2">
        <f t="shared" si="34"/>
        <v>0</v>
      </c>
      <c r="F400" s="3">
        <f t="shared" si="35"/>
        <v>0</v>
      </c>
      <c r="G400" s="2"/>
      <c r="H400" s="2"/>
    </row>
    <row r="401" spans="1:8" ht="12.75">
      <c r="A401" t="s">
        <v>402</v>
      </c>
      <c r="B401">
        <v>235</v>
      </c>
      <c r="C401">
        <v>0</v>
      </c>
      <c r="D401" s="1">
        <v>2129</v>
      </c>
      <c r="E401" s="2">
        <f t="shared" si="34"/>
        <v>0</v>
      </c>
      <c r="F401" s="3">
        <f t="shared" si="35"/>
        <v>0</v>
      </c>
      <c r="G401" s="2"/>
      <c r="H401" s="2"/>
    </row>
    <row r="402" spans="1:8" ht="12.75">
      <c r="A402" t="s">
        <v>403</v>
      </c>
      <c r="B402">
        <v>186</v>
      </c>
      <c r="C402">
        <v>0</v>
      </c>
      <c r="D402" s="1">
        <v>2015</v>
      </c>
      <c r="E402" s="2">
        <f t="shared" si="34"/>
        <v>0</v>
      </c>
      <c r="F402" s="3">
        <f t="shared" si="35"/>
        <v>0</v>
      </c>
      <c r="G402" s="2"/>
      <c r="H402" s="2"/>
    </row>
    <row r="403" spans="1:8" ht="12.75">
      <c r="A403" t="s">
        <v>404</v>
      </c>
      <c r="B403">
        <v>266</v>
      </c>
      <c r="C403">
        <v>2</v>
      </c>
      <c r="D403" s="1">
        <v>2229</v>
      </c>
      <c r="E403" s="2">
        <f t="shared" si="34"/>
        <v>0.007518796992481203</v>
      </c>
      <c r="F403" s="3">
        <f t="shared" si="35"/>
        <v>0.01</v>
      </c>
      <c r="G403" s="2"/>
      <c r="H403" s="2"/>
    </row>
    <row r="404" spans="1:8" ht="12.75">
      <c r="A404" t="s">
        <v>405</v>
      </c>
      <c r="B404">
        <v>214</v>
      </c>
      <c r="C404">
        <v>0</v>
      </c>
      <c r="D404" s="1">
        <v>2011</v>
      </c>
      <c r="E404" s="2">
        <f t="shared" si="34"/>
        <v>0</v>
      </c>
      <c r="F404" s="3">
        <f t="shared" si="35"/>
        <v>0</v>
      </c>
      <c r="G404" s="2"/>
      <c r="H404" s="2"/>
    </row>
    <row r="405" spans="1:8" ht="12.75">
      <c r="A405" t="s">
        <v>406</v>
      </c>
      <c r="B405">
        <v>183</v>
      </c>
      <c r="C405">
        <v>0</v>
      </c>
      <c r="D405" s="1">
        <v>2097</v>
      </c>
      <c r="E405" s="2">
        <f t="shared" si="34"/>
        <v>0</v>
      </c>
      <c r="F405" s="3">
        <f t="shared" si="35"/>
        <v>0</v>
      </c>
      <c r="G405" s="2"/>
      <c r="H405" s="2"/>
    </row>
    <row r="406" spans="1:8" ht="12.75">
      <c r="A406" t="s">
        <v>407</v>
      </c>
      <c r="B406">
        <v>197</v>
      </c>
      <c r="C406">
        <v>0</v>
      </c>
      <c r="D406" s="1">
        <v>2221</v>
      </c>
      <c r="E406" s="2">
        <f t="shared" si="34"/>
        <v>0</v>
      </c>
      <c r="F406" s="3">
        <f t="shared" si="35"/>
        <v>0</v>
      </c>
      <c r="G406" s="2"/>
      <c r="H406" s="2"/>
    </row>
    <row r="407" spans="1:8" ht="12.75">
      <c r="A407" t="s">
        <v>408</v>
      </c>
      <c r="B407">
        <v>215</v>
      </c>
      <c r="C407">
        <v>0</v>
      </c>
      <c r="D407" s="1">
        <v>2186</v>
      </c>
      <c r="E407" s="2">
        <f t="shared" si="34"/>
        <v>0</v>
      </c>
      <c r="F407" s="3">
        <f t="shared" si="35"/>
        <v>0</v>
      </c>
      <c r="G407" s="2"/>
      <c r="H407" s="2"/>
    </row>
    <row r="408" spans="1:8" ht="12.75">
      <c r="A408" t="s">
        <v>409</v>
      </c>
      <c r="B408" s="1">
        <v>2349</v>
      </c>
      <c r="C408">
        <v>35</v>
      </c>
      <c r="D408" s="1">
        <v>21163</v>
      </c>
      <c r="E408" s="2">
        <f t="shared" si="34"/>
        <v>0.01489995742869306</v>
      </c>
      <c r="G408" s="2"/>
      <c r="H408" s="2"/>
    </row>
    <row r="409" spans="1:8" ht="12.75">
      <c r="A409" t="s">
        <v>410</v>
      </c>
      <c r="B409">
        <v>227</v>
      </c>
      <c r="C409">
        <v>6</v>
      </c>
      <c r="D409" s="1">
        <v>2033</v>
      </c>
      <c r="E409" s="2">
        <f t="shared" si="34"/>
        <v>0.02643171806167401</v>
      </c>
      <c r="F409" s="3">
        <f t="shared" si="35"/>
        <v>0.03</v>
      </c>
      <c r="G409" s="2"/>
      <c r="H409" s="2"/>
    </row>
    <row r="410" spans="1:8" ht="12.75">
      <c r="A410" t="s">
        <v>411</v>
      </c>
      <c r="B410">
        <v>285</v>
      </c>
      <c r="C410">
        <v>0</v>
      </c>
      <c r="D410" s="1">
        <v>2197</v>
      </c>
      <c r="E410" s="2">
        <f t="shared" si="34"/>
        <v>0</v>
      </c>
      <c r="F410" s="3">
        <f t="shared" si="35"/>
        <v>0</v>
      </c>
      <c r="G410" s="2"/>
      <c r="H410" s="2"/>
    </row>
    <row r="411" spans="1:8" ht="12.75">
      <c r="A411" t="s">
        <v>412</v>
      </c>
      <c r="B411">
        <v>207</v>
      </c>
      <c r="C411">
        <v>5</v>
      </c>
      <c r="D411" s="1">
        <v>2150</v>
      </c>
      <c r="E411" s="2">
        <f t="shared" si="34"/>
        <v>0.024154589371980676</v>
      </c>
      <c r="F411" s="3">
        <f t="shared" si="35"/>
        <v>0.02</v>
      </c>
      <c r="G411" s="2"/>
      <c r="H411" s="2"/>
    </row>
    <row r="412" spans="1:8" ht="12.75">
      <c r="A412" t="s">
        <v>413</v>
      </c>
      <c r="B412">
        <v>247</v>
      </c>
      <c r="C412">
        <v>14</v>
      </c>
      <c r="D412" s="1">
        <v>2352</v>
      </c>
      <c r="E412" s="2">
        <f t="shared" si="34"/>
        <v>0.05668016194331984</v>
      </c>
      <c r="F412" s="3">
        <f t="shared" si="35"/>
        <v>0.06</v>
      </c>
      <c r="G412" s="2"/>
      <c r="H412" s="2"/>
    </row>
    <row r="413" spans="1:8" ht="12.75">
      <c r="A413" t="s">
        <v>414</v>
      </c>
      <c r="B413">
        <v>167</v>
      </c>
      <c r="C413">
        <v>0</v>
      </c>
      <c r="D413" s="1">
        <v>1923</v>
      </c>
      <c r="E413" s="2">
        <f t="shared" si="34"/>
        <v>0</v>
      </c>
      <c r="F413" s="3">
        <f t="shared" si="35"/>
        <v>0</v>
      </c>
      <c r="G413" s="2"/>
      <c r="H413" s="2"/>
    </row>
    <row r="414" spans="1:8" ht="12.75">
      <c r="A414" t="s">
        <v>415</v>
      </c>
      <c r="B414">
        <v>303</v>
      </c>
      <c r="C414">
        <v>6</v>
      </c>
      <c r="D414" s="1">
        <v>1998</v>
      </c>
      <c r="E414" s="2">
        <f t="shared" si="34"/>
        <v>0.019801980198019802</v>
      </c>
      <c r="F414" s="3">
        <f t="shared" si="35"/>
        <v>0.02</v>
      </c>
      <c r="G414" s="2"/>
      <c r="H414" s="2"/>
    </row>
    <row r="415" spans="1:8" ht="12.75">
      <c r="A415" t="s">
        <v>416</v>
      </c>
      <c r="B415">
        <v>240</v>
      </c>
      <c r="C415">
        <v>4</v>
      </c>
      <c r="D415" s="1">
        <v>2018</v>
      </c>
      <c r="E415" s="2">
        <f t="shared" si="34"/>
        <v>0.016666666666666666</v>
      </c>
      <c r="F415" s="3">
        <f t="shared" si="35"/>
        <v>0.02</v>
      </c>
      <c r="G415" s="2"/>
      <c r="H415" s="2"/>
    </row>
    <row r="416" spans="1:8" ht="12.75">
      <c r="A416" t="s">
        <v>417</v>
      </c>
      <c r="B416">
        <v>293</v>
      </c>
      <c r="C416">
        <v>0</v>
      </c>
      <c r="D416" s="1">
        <v>2203</v>
      </c>
      <c r="E416" s="2">
        <f t="shared" si="34"/>
        <v>0</v>
      </c>
      <c r="F416" s="3">
        <f t="shared" si="35"/>
        <v>0</v>
      </c>
      <c r="G416" s="2"/>
      <c r="H416" s="2"/>
    </row>
    <row r="417" spans="1:8" ht="12.75">
      <c r="A417" t="s">
        <v>418</v>
      </c>
      <c r="B417">
        <v>228</v>
      </c>
      <c r="C417">
        <v>0</v>
      </c>
      <c r="D417" s="1">
        <v>2136</v>
      </c>
      <c r="E417" s="2">
        <f t="shared" si="34"/>
        <v>0</v>
      </c>
      <c r="F417" s="3">
        <f t="shared" si="35"/>
        <v>0</v>
      </c>
      <c r="G417" s="2"/>
      <c r="H417" s="2"/>
    </row>
    <row r="418" spans="1:8" ht="12.75">
      <c r="A418" t="s">
        <v>419</v>
      </c>
      <c r="B418">
        <v>152</v>
      </c>
      <c r="C418">
        <v>0</v>
      </c>
      <c r="D418" s="1">
        <v>2153</v>
      </c>
      <c r="E418" s="2">
        <f t="shared" si="34"/>
        <v>0</v>
      </c>
      <c r="F418" s="3">
        <f t="shared" si="35"/>
        <v>0</v>
      </c>
      <c r="G418" s="2"/>
      <c r="H418" s="2"/>
    </row>
    <row r="419" spans="1:8" ht="12.75">
      <c r="A419" t="s">
        <v>420</v>
      </c>
      <c r="B419" s="1">
        <v>2376</v>
      </c>
      <c r="C419">
        <v>11</v>
      </c>
      <c r="D419" s="1">
        <v>21320</v>
      </c>
      <c r="E419" s="2">
        <f t="shared" si="34"/>
        <v>0.004629629629629629</v>
      </c>
      <c r="G419" s="2"/>
      <c r="H419" s="2"/>
    </row>
    <row r="420" spans="1:8" ht="12.75">
      <c r="A420" t="s">
        <v>421</v>
      </c>
      <c r="B420">
        <v>198</v>
      </c>
      <c r="C420">
        <v>0</v>
      </c>
      <c r="D420" s="1">
        <v>2191</v>
      </c>
      <c r="E420" s="2">
        <f t="shared" si="34"/>
        <v>0</v>
      </c>
      <c r="F420" s="3">
        <f t="shared" si="35"/>
        <v>0</v>
      </c>
      <c r="G420" s="2"/>
      <c r="H420" s="2"/>
    </row>
    <row r="421" spans="1:8" ht="12.75">
      <c r="A421" t="s">
        <v>422</v>
      </c>
      <c r="B421">
        <v>273</v>
      </c>
      <c r="C421">
        <v>0</v>
      </c>
      <c r="D421" s="1">
        <v>2399</v>
      </c>
      <c r="E421" s="2">
        <f t="shared" si="34"/>
        <v>0</v>
      </c>
      <c r="F421" s="3">
        <f t="shared" si="35"/>
        <v>0</v>
      </c>
      <c r="G421" s="2"/>
      <c r="H421" s="2"/>
    </row>
    <row r="422" spans="1:8" ht="12.75">
      <c r="A422" t="s">
        <v>423</v>
      </c>
      <c r="B422">
        <v>290</v>
      </c>
      <c r="C422">
        <v>0</v>
      </c>
      <c r="D422" s="1">
        <v>2088</v>
      </c>
      <c r="E422" s="2">
        <f t="shared" si="34"/>
        <v>0</v>
      </c>
      <c r="F422" s="3">
        <f t="shared" si="35"/>
        <v>0</v>
      </c>
      <c r="G422" s="2"/>
      <c r="H422" s="2"/>
    </row>
    <row r="423" spans="1:8" ht="12.75">
      <c r="A423" t="s">
        <v>424</v>
      </c>
      <c r="B423">
        <v>214</v>
      </c>
      <c r="C423">
        <v>11</v>
      </c>
      <c r="D423" s="1">
        <v>2120</v>
      </c>
      <c r="E423" s="2">
        <f t="shared" si="34"/>
        <v>0.0514018691588785</v>
      </c>
      <c r="F423" s="3">
        <f t="shared" si="35"/>
        <v>0.05</v>
      </c>
      <c r="G423" s="2"/>
      <c r="H423" s="2"/>
    </row>
    <row r="424" spans="1:8" ht="12.75">
      <c r="A424" t="s">
        <v>425</v>
      </c>
      <c r="B424">
        <v>246</v>
      </c>
      <c r="C424">
        <v>0</v>
      </c>
      <c r="D424" s="1">
        <v>2048</v>
      </c>
      <c r="E424" s="2">
        <f t="shared" si="34"/>
        <v>0</v>
      </c>
      <c r="F424" s="3">
        <f t="shared" si="35"/>
        <v>0</v>
      </c>
      <c r="G424" s="2"/>
      <c r="H424" s="2"/>
    </row>
    <row r="425" spans="1:8" ht="12.75">
      <c r="A425" t="s">
        <v>426</v>
      </c>
      <c r="B425">
        <v>246</v>
      </c>
      <c r="C425">
        <v>0</v>
      </c>
      <c r="D425" s="1">
        <v>2079</v>
      </c>
      <c r="E425" s="2">
        <f t="shared" si="34"/>
        <v>0</v>
      </c>
      <c r="F425" s="3">
        <f t="shared" si="35"/>
        <v>0</v>
      </c>
      <c r="G425" s="2"/>
      <c r="H425" s="2"/>
    </row>
    <row r="426" spans="1:8" ht="12.75">
      <c r="A426" t="s">
        <v>427</v>
      </c>
      <c r="B426">
        <v>215</v>
      </c>
      <c r="C426">
        <v>0</v>
      </c>
      <c r="D426" s="1">
        <v>2073</v>
      </c>
      <c r="E426" s="2">
        <f t="shared" si="34"/>
        <v>0</v>
      </c>
      <c r="F426" s="3">
        <f t="shared" si="35"/>
        <v>0</v>
      </c>
      <c r="G426" s="2"/>
      <c r="H426" s="2"/>
    </row>
    <row r="427" spans="1:8" ht="12.75">
      <c r="A427" t="s">
        <v>428</v>
      </c>
      <c r="B427">
        <v>254</v>
      </c>
      <c r="C427">
        <v>0</v>
      </c>
      <c r="D427" s="1">
        <v>2035</v>
      </c>
      <c r="E427" s="2">
        <f t="shared" si="34"/>
        <v>0</v>
      </c>
      <c r="F427" s="3">
        <f t="shared" si="35"/>
        <v>0</v>
      </c>
      <c r="G427" s="2"/>
      <c r="H427" s="2"/>
    </row>
    <row r="428" spans="1:8" ht="12.75">
      <c r="A428" t="s">
        <v>429</v>
      </c>
      <c r="B428">
        <v>244</v>
      </c>
      <c r="C428">
        <v>0</v>
      </c>
      <c r="D428" s="1">
        <v>2082</v>
      </c>
      <c r="E428" s="2">
        <f t="shared" si="34"/>
        <v>0</v>
      </c>
      <c r="F428" s="3">
        <f t="shared" si="35"/>
        <v>0</v>
      </c>
      <c r="G428" s="2"/>
      <c r="H428" s="2"/>
    </row>
    <row r="429" spans="1:8" ht="12.75">
      <c r="A429" t="s">
        <v>430</v>
      </c>
      <c r="B429">
        <v>196</v>
      </c>
      <c r="C429">
        <v>0</v>
      </c>
      <c r="D429" s="1">
        <v>2205</v>
      </c>
      <c r="E429" s="2">
        <f t="shared" si="34"/>
        <v>0</v>
      </c>
      <c r="F429" s="3">
        <f t="shared" si="35"/>
        <v>0</v>
      </c>
      <c r="G429" s="2"/>
      <c r="H429" s="2"/>
    </row>
    <row r="430" spans="1:8" ht="12.75">
      <c r="A430" t="s">
        <v>431</v>
      </c>
      <c r="B430" s="1">
        <v>7253</v>
      </c>
      <c r="C430">
        <v>225</v>
      </c>
      <c r="D430" s="1">
        <v>42646</v>
      </c>
      <c r="E430" s="2">
        <f t="shared" si="34"/>
        <v>0.03102164621535916</v>
      </c>
      <c r="G430" s="2"/>
      <c r="H430" s="2"/>
    </row>
    <row r="431" spans="1:8" ht="12.75">
      <c r="A431" t="s">
        <v>432</v>
      </c>
      <c r="B431" s="1">
        <v>7253</v>
      </c>
      <c r="C431">
        <v>225</v>
      </c>
      <c r="D431" s="1">
        <v>42646</v>
      </c>
      <c r="E431" s="2">
        <f t="shared" si="34"/>
        <v>0.03102164621535916</v>
      </c>
      <c r="G431" s="2"/>
      <c r="H431" s="2"/>
    </row>
    <row r="432" spans="1:8" ht="12.75">
      <c r="A432" t="s">
        <v>433</v>
      </c>
      <c r="B432">
        <v>402</v>
      </c>
      <c r="C432">
        <v>10</v>
      </c>
      <c r="D432" s="1">
        <v>2086</v>
      </c>
      <c r="E432" s="2">
        <f t="shared" si="34"/>
        <v>0.024875621890547265</v>
      </c>
      <c r="F432" s="3">
        <f t="shared" si="35"/>
        <v>0.02</v>
      </c>
      <c r="G432" s="2"/>
      <c r="H432" s="2"/>
    </row>
    <row r="433" spans="1:8" ht="12.75">
      <c r="A433" t="s">
        <v>434</v>
      </c>
      <c r="B433">
        <v>439</v>
      </c>
      <c r="C433">
        <v>19</v>
      </c>
      <c r="D433" s="1">
        <v>2146</v>
      </c>
      <c r="E433" s="2">
        <f t="shared" si="34"/>
        <v>0.04328018223234624</v>
      </c>
      <c r="F433" s="3">
        <f t="shared" si="35"/>
        <v>0.04</v>
      </c>
      <c r="G433" s="2"/>
      <c r="H433" s="2"/>
    </row>
    <row r="434" spans="1:8" ht="12.75">
      <c r="A434" t="s">
        <v>435</v>
      </c>
      <c r="B434">
        <v>373</v>
      </c>
      <c r="C434">
        <v>14</v>
      </c>
      <c r="D434" s="1">
        <v>2041</v>
      </c>
      <c r="E434" s="2">
        <f t="shared" si="34"/>
        <v>0.03753351206434316</v>
      </c>
      <c r="F434" s="3">
        <f t="shared" si="35"/>
        <v>0.04</v>
      </c>
      <c r="G434" s="2"/>
      <c r="H434" s="2"/>
    </row>
    <row r="435" spans="1:8" ht="12.75">
      <c r="A435" t="s">
        <v>436</v>
      </c>
      <c r="B435">
        <v>376</v>
      </c>
      <c r="C435">
        <v>23</v>
      </c>
      <c r="D435" s="1">
        <v>2132</v>
      </c>
      <c r="E435" s="2">
        <f t="shared" si="34"/>
        <v>0.061170212765957445</v>
      </c>
      <c r="F435" s="3">
        <f t="shared" si="35"/>
        <v>0.06</v>
      </c>
      <c r="G435" s="2"/>
      <c r="H435" s="2"/>
    </row>
    <row r="436" spans="1:8" ht="12.75">
      <c r="A436" t="s">
        <v>437</v>
      </c>
      <c r="B436">
        <v>293</v>
      </c>
      <c r="C436">
        <v>8</v>
      </c>
      <c r="D436" s="1">
        <v>2108</v>
      </c>
      <c r="E436" s="2">
        <f t="shared" si="34"/>
        <v>0.027303754266211604</v>
      </c>
      <c r="F436" s="3">
        <f t="shared" si="35"/>
        <v>0.03</v>
      </c>
      <c r="G436" s="2"/>
      <c r="H436" s="2"/>
    </row>
    <row r="437" spans="1:8" ht="12.75">
      <c r="A437" t="s">
        <v>438</v>
      </c>
      <c r="B437">
        <v>388</v>
      </c>
      <c r="C437">
        <v>0</v>
      </c>
      <c r="D437" s="1">
        <v>2128</v>
      </c>
      <c r="E437" s="2">
        <f t="shared" si="34"/>
        <v>0</v>
      </c>
      <c r="F437" s="3">
        <f t="shared" si="35"/>
        <v>0</v>
      </c>
      <c r="G437" s="2"/>
      <c r="H437" s="2"/>
    </row>
    <row r="438" spans="1:8" ht="12.75">
      <c r="A438" t="s">
        <v>439</v>
      </c>
      <c r="B438">
        <v>366</v>
      </c>
      <c r="C438">
        <v>9</v>
      </c>
      <c r="D438" s="1">
        <v>2185</v>
      </c>
      <c r="E438" s="2">
        <f t="shared" si="34"/>
        <v>0.02459016393442623</v>
      </c>
      <c r="F438" s="3">
        <f t="shared" si="35"/>
        <v>0.02</v>
      </c>
      <c r="G438" s="2"/>
      <c r="H438" s="2"/>
    </row>
    <row r="439" spans="1:8" ht="12.75">
      <c r="A439" t="s">
        <v>440</v>
      </c>
      <c r="B439">
        <v>365</v>
      </c>
      <c r="C439">
        <v>19</v>
      </c>
      <c r="D439" s="1">
        <v>2102</v>
      </c>
      <c r="E439" s="2">
        <f t="shared" si="34"/>
        <v>0.052054794520547946</v>
      </c>
      <c r="F439" s="3">
        <f t="shared" si="35"/>
        <v>0.05</v>
      </c>
      <c r="G439" s="2"/>
      <c r="H439" s="2"/>
    </row>
    <row r="440" spans="1:8" ht="12.75">
      <c r="A440" t="s">
        <v>441</v>
      </c>
      <c r="B440">
        <v>365</v>
      </c>
      <c r="C440">
        <v>8</v>
      </c>
      <c r="D440" s="1">
        <v>2236</v>
      </c>
      <c r="E440" s="2">
        <f t="shared" si="34"/>
        <v>0.021917808219178082</v>
      </c>
      <c r="F440" s="3">
        <f t="shared" si="35"/>
        <v>0.02</v>
      </c>
      <c r="G440" s="2"/>
      <c r="H440" s="2"/>
    </row>
    <row r="441" spans="1:8" ht="12.75">
      <c r="A441" t="s">
        <v>442</v>
      </c>
      <c r="B441">
        <v>339</v>
      </c>
      <c r="C441">
        <v>4</v>
      </c>
      <c r="D441" s="1">
        <v>2050</v>
      </c>
      <c r="E441" s="2">
        <f t="shared" si="34"/>
        <v>0.011799410029498525</v>
      </c>
      <c r="F441" s="3">
        <f t="shared" si="35"/>
        <v>0.01</v>
      </c>
      <c r="G441" s="2"/>
      <c r="H441" s="2"/>
    </row>
    <row r="442" spans="1:8" ht="12.75">
      <c r="A442" t="s">
        <v>443</v>
      </c>
      <c r="B442">
        <v>346</v>
      </c>
      <c r="C442">
        <v>4</v>
      </c>
      <c r="D442" s="1">
        <v>2189</v>
      </c>
      <c r="E442" s="2">
        <f t="shared" si="34"/>
        <v>0.011560693641618497</v>
      </c>
      <c r="F442" s="3">
        <f t="shared" si="35"/>
        <v>0.01</v>
      </c>
      <c r="G442" s="2"/>
      <c r="H442" s="2"/>
    </row>
    <row r="443" spans="1:8" ht="12.75">
      <c r="A443" t="s">
        <v>444</v>
      </c>
      <c r="B443">
        <v>367</v>
      </c>
      <c r="C443">
        <v>12</v>
      </c>
      <c r="D443" s="1">
        <v>2213</v>
      </c>
      <c r="E443" s="2">
        <f t="shared" si="34"/>
        <v>0.0326975476839237</v>
      </c>
      <c r="F443" s="3">
        <f t="shared" si="35"/>
        <v>0.03</v>
      </c>
      <c r="G443" s="2"/>
      <c r="H443" s="2"/>
    </row>
    <row r="444" spans="1:8" ht="12.75">
      <c r="A444" t="s">
        <v>445</v>
      </c>
      <c r="B444">
        <v>431</v>
      </c>
      <c r="C444">
        <v>20</v>
      </c>
      <c r="D444" s="1">
        <v>2263</v>
      </c>
      <c r="E444" s="2">
        <f t="shared" si="34"/>
        <v>0.04640371229698376</v>
      </c>
      <c r="F444" s="3">
        <f t="shared" si="35"/>
        <v>0.05</v>
      </c>
      <c r="G444" s="2"/>
      <c r="H444" s="2"/>
    </row>
    <row r="445" spans="1:8" ht="12.75">
      <c r="A445" t="s">
        <v>446</v>
      </c>
      <c r="B445">
        <v>308</v>
      </c>
      <c r="C445">
        <v>7</v>
      </c>
      <c r="D445" s="1">
        <v>2067</v>
      </c>
      <c r="E445" s="2">
        <f t="shared" si="34"/>
        <v>0.022727272727272728</v>
      </c>
      <c r="F445" s="3">
        <f t="shared" si="35"/>
        <v>0.02</v>
      </c>
      <c r="G445" s="2"/>
      <c r="H445" s="2"/>
    </row>
    <row r="446" spans="1:8" ht="12.75">
      <c r="A446" t="s">
        <v>447</v>
      </c>
      <c r="B446">
        <v>368</v>
      </c>
      <c r="C446">
        <v>6</v>
      </c>
      <c r="D446" s="1">
        <v>2113</v>
      </c>
      <c r="E446" s="2">
        <f t="shared" si="34"/>
        <v>0.016304347826086956</v>
      </c>
      <c r="F446" s="3">
        <f t="shared" si="35"/>
        <v>0.02</v>
      </c>
      <c r="G446" s="2"/>
      <c r="H446" s="2"/>
    </row>
    <row r="447" spans="1:8" ht="12.75">
      <c r="A447" t="s">
        <v>448</v>
      </c>
      <c r="B447">
        <v>348</v>
      </c>
      <c r="C447">
        <v>17</v>
      </c>
      <c r="D447" s="1">
        <v>2181</v>
      </c>
      <c r="E447" s="2">
        <f t="shared" si="34"/>
        <v>0.04885057471264368</v>
      </c>
      <c r="F447" s="3">
        <f t="shared" si="35"/>
        <v>0.05</v>
      </c>
      <c r="G447" s="2"/>
      <c r="H447" s="2"/>
    </row>
    <row r="448" spans="1:8" ht="12.75">
      <c r="A448" t="s">
        <v>449</v>
      </c>
      <c r="B448">
        <v>267</v>
      </c>
      <c r="C448">
        <v>0</v>
      </c>
      <c r="D448" s="1">
        <v>2033</v>
      </c>
      <c r="E448" s="2">
        <f t="shared" si="34"/>
        <v>0</v>
      </c>
      <c r="F448" s="3">
        <f t="shared" si="35"/>
        <v>0</v>
      </c>
      <c r="G448" s="2"/>
      <c r="H448" s="2"/>
    </row>
    <row r="449" spans="1:8" ht="12.75">
      <c r="A449" t="s">
        <v>450</v>
      </c>
      <c r="B449">
        <v>432</v>
      </c>
      <c r="C449">
        <v>23</v>
      </c>
      <c r="D449" s="1">
        <v>2174</v>
      </c>
      <c r="E449" s="2">
        <f t="shared" si="34"/>
        <v>0.05324074074074074</v>
      </c>
      <c r="F449" s="3">
        <f t="shared" si="35"/>
        <v>0.05</v>
      </c>
      <c r="G449" s="2"/>
      <c r="H449" s="2"/>
    </row>
    <row r="450" spans="1:8" ht="12.75">
      <c r="A450" t="s">
        <v>451</v>
      </c>
      <c r="B450">
        <v>313</v>
      </c>
      <c r="C450">
        <v>7</v>
      </c>
      <c r="D450" s="1">
        <v>2074</v>
      </c>
      <c r="E450" s="2">
        <f t="shared" si="34"/>
        <v>0.022364217252396165</v>
      </c>
      <c r="F450" s="3">
        <f t="shared" si="35"/>
        <v>0.02</v>
      </c>
      <c r="G450" s="2"/>
      <c r="H450" s="2"/>
    </row>
    <row r="451" spans="1:8" ht="12.75">
      <c r="A451" t="s">
        <v>452</v>
      </c>
      <c r="B451">
        <v>367</v>
      </c>
      <c r="C451">
        <v>15</v>
      </c>
      <c r="D451" s="1">
        <v>2125</v>
      </c>
      <c r="E451" s="2">
        <f aca="true" t="shared" si="36" ref="E451:E514">C451/B451</f>
        <v>0.04087193460490463</v>
      </c>
      <c r="F451" s="3">
        <f aca="true" t="shared" si="37" ref="F451:F514">ROUND(E451,2)</f>
        <v>0.04</v>
      </c>
      <c r="G451" s="2"/>
      <c r="H451" s="2"/>
    </row>
    <row r="452" spans="1:8" ht="12.75">
      <c r="A452" t="s">
        <v>453</v>
      </c>
      <c r="B452" s="1">
        <v>5564</v>
      </c>
      <c r="C452">
        <v>32</v>
      </c>
      <c r="D452" s="1">
        <v>42341</v>
      </c>
      <c r="E452" s="2">
        <f t="shared" si="36"/>
        <v>0.005751258087706686</v>
      </c>
      <c r="G452" s="2"/>
      <c r="H452" s="2"/>
    </row>
    <row r="453" spans="1:8" ht="12.75">
      <c r="A453" t="s">
        <v>454</v>
      </c>
      <c r="B453" s="1">
        <v>2604</v>
      </c>
      <c r="C453">
        <v>21</v>
      </c>
      <c r="D453" s="1">
        <v>21142</v>
      </c>
      <c r="E453" s="2">
        <f t="shared" si="36"/>
        <v>0.008064516129032258</v>
      </c>
      <c r="G453" s="2"/>
      <c r="H453" s="2"/>
    </row>
    <row r="454" spans="1:8" ht="12.75">
      <c r="A454" t="s">
        <v>455</v>
      </c>
      <c r="B454">
        <v>262</v>
      </c>
      <c r="C454">
        <v>0</v>
      </c>
      <c r="D454" s="1">
        <v>1991</v>
      </c>
      <c r="E454" s="2">
        <f t="shared" si="36"/>
        <v>0</v>
      </c>
      <c r="F454" s="3">
        <f t="shared" si="37"/>
        <v>0</v>
      </c>
      <c r="G454" s="2"/>
      <c r="H454" s="2"/>
    </row>
    <row r="455" spans="1:8" ht="12.75">
      <c r="A455" t="s">
        <v>456</v>
      </c>
      <c r="B455">
        <v>293</v>
      </c>
      <c r="C455">
        <v>0</v>
      </c>
      <c r="D455" s="1">
        <v>2171</v>
      </c>
      <c r="E455" s="2">
        <f t="shared" si="36"/>
        <v>0</v>
      </c>
      <c r="F455" s="3">
        <f t="shared" si="37"/>
        <v>0</v>
      </c>
      <c r="G455" s="2"/>
      <c r="H455" s="2"/>
    </row>
    <row r="456" spans="1:8" ht="12.75">
      <c r="A456" t="s">
        <v>457</v>
      </c>
      <c r="B456">
        <v>252</v>
      </c>
      <c r="C456">
        <v>4</v>
      </c>
      <c r="D456" s="1">
        <v>2156</v>
      </c>
      <c r="E456" s="2">
        <f t="shared" si="36"/>
        <v>0.015873015873015872</v>
      </c>
      <c r="F456" s="3">
        <f t="shared" si="37"/>
        <v>0.02</v>
      </c>
      <c r="G456" s="2"/>
      <c r="H456" s="2"/>
    </row>
    <row r="457" spans="1:8" ht="12.75">
      <c r="A457" t="s">
        <v>458</v>
      </c>
      <c r="B457">
        <v>265</v>
      </c>
      <c r="C457">
        <v>1</v>
      </c>
      <c r="D457" s="1">
        <v>2165</v>
      </c>
      <c r="E457" s="2">
        <f t="shared" si="36"/>
        <v>0.0037735849056603774</v>
      </c>
      <c r="F457" s="3">
        <f t="shared" si="37"/>
        <v>0</v>
      </c>
      <c r="G457" s="2"/>
      <c r="H457" s="2"/>
    </row>
    <row r="458" spans="1:8" ht="12.75">
      <c r="A458" t="s">
        <v>459</v>
      </c>
      <c r="B458">
        <v>228</v>
      </c>
      <c r="C458">
        <v>1</v>
      </c>
      <c r="D458" s="1">
        <v>2179</v>
      </c>
      <c r="E458" s="2">
        <f t="shared" si="36"/>
        <v>0.0043859649122807015</v>
      </c>
      <c r="F458" s="3">
        <f t="shared" si="37"/>
        <v>0</v>
      </c>
      <c r="G458" s="2"/>
      <c r="H458" s="2"/>
    </row>
    <row r="459" spans="1:8" ht="12.75">
      <c r="A459" t="s">
        <v>460</v>
      </c>
      <c r="B459">
        <v>232</v>
      </c>
      <c r="C459">
        <v>0</v>
      </c>
      <c r="D459" s="1">
        <v>2111</v>
      </c>
      <c r="E459" s="2">
        <f t="shared" si="36"/>
        <v>0</v>
      </c>
      <c r="F459" s="3">
        <f t="shared" si="37"/>
        <v>0</v>
      </c>
      <c r="G459" s="2"/>
      <c r="H459" s="2"/>
    </row>
    <row r="460" spans="1:8" ht="12.75">
      <c r="A460" t="s">
        <v>461</v>
      </c>
      <c r="B460">
        <v>232</v>
      </c>
      <c r="C460">
        <v>0</v>
      </c>
      <c r="D460" s="1">
        <v>2063</v>
      </c>
      <c r="E460" s="2">
        <f t="shared" si="36"/>
        <v>0</v>
      </c>
      <c r="F460" s="3">
        <f t="shared" si="37"/>
        <v>0</v>
      </c>
      <c r="G460" s="2"/>
      <c r="H460" s="2"/>
    </row>
    <row r="461" spans="1:8" ht="12.75">
      <c r="A461" t="s">
        <v>462</v>
      </c>
      <c r="B461">
        <v>205</v>
      </c>
      <c r="C461">
        <v>0</v>
      </c>
      <c r="D461" s="1">
        <v>2143</v>
      </c>
      <c r="E461" s="2">
        <f t="shared" si="36"/>
        <v>0</v>
      </c>
      <c r="F461" s="3">
        <f t="shared" si="37"/>
        <v>0</v>
      </c>
      <c r="G461" s="2"/>
      <c r="H461" s="2"/>
    </row>
    <row r="462" spans="1:8" ht="12.75">
      <c r="A462" t="s">
        <v>463</v>
      </c>
      <c r="B462">
        <v>356</v>
      </c>
      <c r="C462">
        <v>0</v>
      </c>
      <c r="D462" s="1">
        <v>2124</v>
      </c>
      <c r="E462" s="2">
        <f t="shared" si="36"/>
        <v>0</v>
      </c>
      <c r="F462" s="3">
        <f t="shared" si="37"/>
        <v>0</v>
      </c>
      <c r="G462" s="2"/>
      <c r="H462" s="2"/>
    </row>
    <row r="463" spans="1:8" ht="12.75">
      <c r="A463" t="s">
        <v>464</v>
      </c>
      <c r="B463">
        <v>279</v>
      </c>
      <c r="C463">
        <v>15</v>
      </c>
      <c r="D463" s="1">
        <v>2039</v>
      </c>
      <c r="E463" s="2">
        <f t="shared" si="36"/>
        <v>0.053763440860215055</v>
      </c>
      <c r="F463" s="3">
        <f t="shared" si="37"/>
        <v>0.05</v>
      </c>
      <c r="G463" s="2"/>
      <c r="H463" s="2"/>
    </row>
    <row r="464" spans="1:8" ht="12.75">
      <c r="A464" t="s">
        <v>465</v>
      </c>
      <c r="B464" s="1">
        <v>2960</v>
      </c>
      <c r="C464">
        <v>11</v>
      </c>
      <c r="D464" s="1">
        <v>21199</v>
      </c>
      <c r="E464" s="2">
        <f t="shared" si="36"/>
        <v>0.0037162162162162164</v>
      </c>
      <c r="G464" s="2"/>
      <c r="H464" s="2"/>
    </row>
    <row r="465" spans="1:8" ht="12.75">
      <c r="A465" t="s">
        <v>466</v>
      </c>
      <c r="B465">
        <v>284</v>
      </c>
      <c r="C465">
        <v>0</v>
      </c>
      <c r="D465" s="1">
        <v>2135</v>
      </c>
      <c r="E465" s="2">
        <f t="shared" si="36"/>
        <v>0</v>
      </c>
      <c r="F465" s="3">
        <f t="shared" si="37"/>
        <v>0</v>
      </c>
      <c r="G465" s="2"/>
      <c r="H465" s="2"/>
    </row>
    <row r="466" spans="1:8" ht="12.75">
      <c r="A466" t="s">
        <v>467</v>
      </c>
      <c r="B466">
        <v>261</v>
      </c>
      <c r="C466">
        <v>11</v>
      </c>
      <c r="D466" s="1">
        <v>2078</v>
      </c>
      <c r="E466" s="2">
        <f t="shared" si="36"/>
        <v>0.0421455938697318</v>
      </c>
      <c r="F466" s="3">
        <f t="shared" si="37"/>
        <v>0.04</v>
      </c>
      <c r="G466" s="2"/>
      <c r="H466" s="2"/>
    </row>
    <row r="467" spans="1:8" ht="12.75">
      <c r="A467" t="s">
        <v>468</v>
      </c>
      <c r="B467">
        <v>357</v>
      </c>
      <c r="C467">
        <v>0</v>
      </c>
      <c r="D467" s="1">
        <v>2174</v>
      </c>
      <c r="E467" s="2">
        <f t="shared" si="36"/>
        <v>0</v>
      </c>
      <c r="F467" s="3">
        <f t="shared" si="37"/>
        <v>0</v>
      </c>
      <c r="G467" s="2"/>
      <c r="H467" s="2"/>
    </row>
    <row r="468" spans="1:8" ht="12.75">
      <c r="A468" t="s">
        <v>469</v>
      </c>
      <c r="B468">
        <v>233</v>
      </c>
      <c r="C468">
        <v>0</v>
      </c>
      <c r="D468" s="1">
        <v>2058</v>
      </c>
      <c r="E468" s="2">
        <f t="shared" si="36"/>
        <v>0</v>
      </c>
      <c r="F468" s="3">
        <f t="shared" si="37"/>
        <v>0</v>
      </c>
      <c r="G468" s="2"/>
      <c r="H468" s="2"/>
    </row>
    <row r="469" spans="1:8" ht="12.75">
      <c r="A469" t="s">
        <v>470</v>
      </c>
      <c r="B469">
        <v>309</v>
      </c>
      <c r="C469">
        <v>0</v>
      </c>
      <c r="D469" s="1">
        <v>2025</v>
      </c>
      <c r="E469" s="2">
        <f t="shared" si="36"/>
        <v>0</v>
      </c>
      <c r="F469" s="3">
        <f t="shared" si="37"/>
        <v>0</v>
      </c>
      <c r="G469" s="2"/>
      <c r="H469" s="2"/>
    </row>
    <row r="470" spans="1:8" ht="12.75">
      <c r="A470" t="s">
        <v>471</v>
      </c>
      <c r="B470">
        <v>248</v>
      </c>
      <c r="C470">
        <v>0</v>
      </c>
      <c r="D470" s="1">
        <v>1994</v>
      </c>
      <c r="E470" s="2">
        <f t="shared" si="36"/>
        <v>0</v>
      </c>
      <c r="F470" s="3">
        <f t="shared" si="37"/>
        <v>0</v>
      </c>
      <c r="G470" s="2"/>
      <c r="H470" s="2"/>
    </row>
    <row r="471" spans="1:8" ht="12.75">
      <c r="A471" t="s">
        <v>472</v>
      </c>
      <c r="B471">
        <v>330</v>
      </c>
      <c r="C471">
        <v>0</v>
      </c>
      <c r="D471" s="1">
        <v>2000</v>
      </c>
      <c r="E471" s="2">
        <f t="shared" si="36"/>
        <v>0</v>
      </c>
      <c r="F471" s="3">
        <f t="shared" si="37"/>
        <v>0</v>
      </c>
      <c r="G471" s="2"/>
      <c r="H471" s="2"/>
    </row>
    <row r="472" spans="1:8" ht="12.75">
      <c r="A472" t="s">
        <v>473</v>
      </c>
      <c r="B472">
        <v>283</v>
      </c>
      <c r="C472">
        <v>0</v>
      </c>
      <c r="D472" s="1">
        <v>2053</v>
      </c>
      <c r="E472" s="2">
        <f t="shared" si="36"/>
        <v>0</v>
      </c>
      <c r="F472" s="3">
        <f t="shared" si="37"/>
        <v>0</v>
      </c>
      <c r="G472" s="2"/>
      <c r="H472" s="2"/>
    </row>
    <row r="473" spans="1:8" ht="12.75">
      <c r="A473" t="s">
        <v>474</v>
      </c>
      <c r="B473">
        <v>315</v>
      </c>
      <c r="C473">
        <v>0</v>
      </c>
      <c r="D473" s="1">
        <v>2290</v>
      </c>
      <c r="E473" s="2">
        <f t="shared" si="36"/>
        <v>0</v>
      </c>
      <c r="F473" s="3">
        <f t="shared" si="37"/>
        <v>0</v>
      </c>
      <c r="G473" s="2"/>
      <c r="H473" s="2"/>
    </row>
    <row r="474" spans="1:8" ht="12.75">
      <c r="A474" t="s">
        <v>475</v>
      </c>
      <c r="B474">
        <v>340</v>
      </c>
      <c r="C474">
        <v>0</v>
      </c>
      <c r="D474" s="1">
        <v>2392</v>
      </c>
      <c r="E474" s="2">
        <f t="shared" si="36"/>
        <v>0</v>
      </c>
      <c r="F474" s="3">
        <f t="shared" si="37"/>
        <v>0</v>
      </c>
      <c r="G474" s="2"/>
      <c r="H474" s="2"/>
    </row>
    <row r="475" spans="1:8" ht="12.75">
      <c r="A475" t="s">
        <v>476</v>
      </c>
      <c r="B475" s="1">
        <v>10668</v>
      </c>
      <c r="C475">
        <v>71</v>
      </c>
      <c r="D475" s="1">
        <v>86645</v>
      </c>
      <c r="E475" s="2">
        <f t="shared" si="36"/>
        <v>0.006655418072740908</v>
      </c>
      <c r="G475" s="2"/>
      <c r="H475" s="2"/>
    </row>
    <row r="476" spans="1:8" ht="12.75">
      <c r="A476" t="s">
        <v>387</v>
      </c>
      <c r="B476" s="1">
        <v>2735</v>
      </c>
      <c r="C476">
        <v>20</v>
      </c>
      <c r="D476" s="1">
        <v>23587</v>
      </c>
      <c r="E476" s="2">
        <f t="shared" si="36"/>
        <v>0.007312614259597806</v>
      </c>
      <c r="G476" s="2"/>
      <c r="H476" s="2"/>
    </row>
    <row r="477" spans="1:8" ht="12.75">
      <c r="A477" t="s">
        <v>477</v>
      </c>
      <c r="B477">
        <v>344</v>
      </c>
      <c r="C477">
        <v>8</v>
      </c>
      <c r="D477" s="1">
        <v>2196</v>
      </c>
      <c r="E477" s="2">
        <f t="shared" si="36"/>
        <v>0.023255813953488372</v>
      </c>
      <c r="F477" s="3">
        <f t="shared" si="37"/>
        <v>0.02</v>
      </c>
      <c r="G477" s="2"/>
      <c r="H477" s="2"/>
    </row>
    <row r="478" spans="1:8" ht="12.75">
      <c r="A478" t="s">
        <v>478</v>
      </c>
      <c r="B478">
        <v>252</v>
      </c>
      <c r="C478">
        <v>1</v>
      </c>
      <c r="D478" s="1">
        <v>2154</v>
      </c>
      <c r="E478" s="2">
        <f t="shared" si="36"/>
        <v>0.003968253968253968</v>
      </c>
      <c r="F478" s="3">
        <f t="shared" si="37"/>
        <v>0</v>
      </c>
      <c r="G478" s="2"/>
      <c r="H478" s="2"/>
    </row>
    <row r="479" spans="1:8" ht="12.75">
      <c r="A479" t="s">
        <v>479</v>
      </c>
      <c r="B479">
        <v>242</v>
      </c>
      <c r="C479">
        <v>0</v>
      </c>
      <c r="D479" s="1">
        <v>2245</v>
      </c>
      <c r="E479" s="2">
        <f t="shared" si="36"/>
        <v>0</v>
      </c>
      <c r="F479" s="3">
        <f t="shared" si="37"/>
        <v>0</v>
      </c>
      <c r="G479" s="2"/>
      <c r="H479" s="2"/>
    </row>
    <row r="480" spans="1:8" ht="12.75">
      <c r="A480" t="s">
        <v>480</v>
      </c>
      <c r="B480">
        <v>314</v>
      </c>
      <c r="C480">
        <v>4</v>
      </c>
      <c r="D480" s="1">
        <v>2207</v>
      </c>
      <c r="E480" s="2">
        <f t="shared" si="36"/>
        <v>0.012738853503184714</v>
      </c>
      <c r="F480" s="3">
        <f t="shared" si="37"/>
        <v>0.01</v>
      </c>
      <c r="G480" s="2"/>
      <c r="H480" s="2"/>
    </row>
    <row r="481" spans="1:8" ht="12.75">
      <c r="A481" t="s">
        <v>481</v>
      </c>
      <c r="B481">
        <v>225</v>
      </c>
      <c r="C481">
        <v>0</v>
      </c>
      <c r="D481" s="1">
        <v>2115</v>
      </c>
      <c r="E481" s="2">
        <f t="shared" si="36"/>
        <v>0</v>
      </c>
      <c r="F481" s="3">
        <f t="shared" si="37"/>
        <v>0</v>
      </c>
      <c r="G481" s="2"/>
      <c r="H481" s="2"/>
    </row>
    <row r="482" spans="1:8" ht="12.75">
      <c r="A482" t="s">
        <v>482</v>
      </c>
      <c r="B482">
        <v>252</v>
      </c>
      <c r="C482">
        <v>1</v>
      </c>
      <c r="D482" s="1">
        <v>2178</v>
      </c>
      <c r="E482" s="2">
        <f t="shared" si="36"/>
        <v>0.003968253968253968</v>
      </c>
      <c r="F482" s="3">
        <f t="shared" si="37"/>
        <v>0</v>
      </c>
      <c r="G482" s="2"/>
      <c r="H482" s="2"/>
    </row>
    <row r="483" spans="1:8" ht="12.75">
      <c r="A483" t="s">
        <v>483</v>
      </c>
      <c r="B483">
        <v>219</v>
      </c>
      <c r="C483">
        <v>0</v>
      </c>
      <c r="D483" s="1">
        <v>2062</v>
      </c>
      <c r="E483" s="2">
        <f t="shared" si="36"/>
        <v>0</v>
      </c>
      <c r="F483" s="3">
        <f t="shared" si="37"/>
        <v>0</v>
      </c>
      <c r="G483" s="2"/>
      <c r="H483" s="2"/>
    </row>
    <row r="484" spans="1:8" ht="12.75">
      <c r="A484" t="s">
        <v>484</v>
      </c>
      <c r="B484">
        <v>282</v>
      </c>
      <c r="C484">
        <v>0</v>
      </c>
      <c r="D484" s="1">
        <v>2463</v>
      </c>
      <c r="E484" s="2">
        <f t="shared" si="36"/>
        <v>0</v>
      </c>
      <c r="F484" s="3">
        <f t="shared" si="37"/>
        <v>0</v>
      </c>
      <c r="G484" s="2"/>
      <c r="H484" s="2"/>
    </row>
    <row r="485" spans="1:8" ht="12.75">
      <c r="A485" t="s">
        <v>485</v>
      </c>
      <c r="B485">
        <v>211</v>
      </c>
      <c r="C485">
        <v>1</v>
      </c>
      <c r="D485" s="1">
        <v>2205</v>
      </c>
      <c r="E485" s="2">
        <f t="shared" si="36"/>
        <v>0.004739336492890996</v>
      </c>
      <c r="F485" s="3">
        <f t="shared" si="37"/>
        <v>0</v>
      </c>
      <c r="G485" s="2"/>
      <c r="H485" s="2"/>
    </row>
    <row r="486" spans="1:8" ht="12.75">
      <c r="A486" t="s">
        <v>486</v>
      </c>
      <c r="B486">
        <v>394</v>
      </c>
      <c r="C486">
        <v>5</v>
      </c>
      <c r="D486" s="1">
        <v>3762</v>
      </c>
      <c r="E486" s="2">
        <f t="shared" si="36"/>
        <v>0.012690355329949238</v>
      </c>
      <c r="F486" s="3">
        <f t="shared" si="37"/>
        <v>0.01</v>
      </c>
      <c r="G486" s="2"/>
      <c r="H486" s="2"/>
    </row>
    <row r="487" spans="1:8" ht="12.75">
      <c r="A487" t="s">
        <v>398</v>
      </c>
      <c r="B487" s="1">
        <v>2545</v>
      </c>
      <c r="C487">
        <v>9</v>
      </c>
      <c r="D487" s="1">
        <v>20841</v>
      </c>
      <c r="E487" s="2">
        <f t="shared" si="36"/>
        <v>0.003536345776031434</v>
      </c>
      <c r="G487" s="2"/>
      <c r="H487" s="2"/>
    </row>
    <row r="488" spans="1:8" ht="12.75">
      <c r="A488" t="s">
        <v>487</v>
      </c>
      <c r="B488">
        <v>296</v>
      </c>
      <c r="C488">
        <v>1</v>
      </c>
      <c r="D488" s="1">
        <v>2090</v>
      </c>
      <c r="E488" s="2">
        <f t="shared" si="36"/>
        <v>0.0033783783783783786</v>
      </c>
      <c r="F488" s="3">
        <f t="shared" si="37"/>
        <v>0</v>
      </c>
      <c r="G488" s="2"/>
      <c r="H488" s="2"/>
    </row>
    <row r="489" spans="1:8" ht="12.75">
      <c r="A489" t="s">
        <v>488</v>
      </c>
      <c r="B489">
        <v>324</v>
      </c>
      <c r="C489">
        <v>2</v>
      </c>
      <c r="D489" s="1">
        <v>2065</v>
      </c>
      <c r="E489" s="2">
        <f t="shared" si="36"/>
        <v>0.006172839506172839</v>
      </c>
      <c r="F489" s="3">
        <f t="shared" si="37"/>
        <v>0.01</v>
      </c>
      <c r="G489" s="2"/>
      <c r="H489" s="2"/>
    </row>
    <row r="490" spans="1:8" ht="12.75">
      <c r="A490" t="s">
        <v>489</v>
      </c>
      <c r="B490">
        <v>247</v>
      </c>
      <c r="C490">
        <v>0</v>
      </c>
      <c r="D490" s="1">
        <v>2008</v>
      </c>
      <c r="E490" s="2">
        <f t="shared" si="36"/>
        <v>0</v>
      </c>
      <c r="F490" s="3">
        <f t="shared" si="37"/>
        <v>0</v>
      </c>
      <c r="G490" s="2"/>
      <c r="H490" s="2"/>
    </row>
    <row r="491" spans="1:8" ht="12.75">
      <c r="A491" t="s">
        <v>490</v>
      </c>
      <c r="B491">
        <v>205</v>
      </c>
      <c r="C491">
        <v>0</v>
      </c>
      <c r="D491" s="1">
        <v>2260</v>
      </c>
      <c r="E491" s="2">
        <f t="shared" si="36"/>
        <v>0</v>
      </c>
      <c r="F491" s="3">
        <f t="shared" si="37"/>
        <v>0</v>
      </c>
      <c r="G491" s="2"/>
      <c r="H491" s="2"/>
    </row>
    <row r="492" spans="1:8" ht="12.75">
      <c r="A492" t="s">
        <v>491</v>
      </c>
      <c r="B492">
        <v>245</v>
      </c>
      <c r="C492">
        <v>1</v>
      </c>
      <c r="D492" s="1">
        <v>2032</v>
      </c>
      <c r="E492" s="2">
        <f t="shared" si="36"/>
        <v>0.004081632653061225</v>
      </c>
      <c r="F492" s="3">
        <f t="shared" si="37"/>
        <v>0</v>
      </c>
      <c r="G492" s="2"/>
      <c r="H492" s="2"/>
    </row>
    <row r="493" spans="1:8" ht="12.75">
      <c r="A493" t="s">
        <v>492</v>
      </c>
      <c r="B493">
        <v>240</v>
      </c>
      <c r="C493">
        <v>0</v>
      </c>
      <c r="D493" s="1">
        <v>1988</v>
      </c>
      <c r="E493" s="2">
        <f t="shared" si="36"/>
        <v>0</v>
      </c>
      <c r="F493" s="3">
        <f t="shared" si="37"/>
        <v>0</v>
      </c>
      <c r="G493" s="2"/>
      <c r="H493" s="2"/>
    </row>
    <row r="494" spans="1:8" ht="12.75">
      <c r="A494" t="s">
        <v>493</v>
      </c>
      <c r="B494">
        <v>259</v>
      </c>
      <c r="C494">
        <v>4</v>
      </c>
      <c r="D494" s="1">
        <v>2003</v>
      </c>
      <c r="E494" s="2">
        <f t="shared" si="36"/>
        <v>0.015444015444015444</v>
      </c>
      <c r="F494" s="3">
        <f t="shared" si="37"/>
        <v>0.02</v>
      </c>
      <c r="G494" s="2"/>
      <c r="H494" s="2"/>
    </row>
    <row r="495" spans="1:8" ht="12.75">
      <c r="A495" t="s">
        <v>494</v>
      </c>
      <c r="B495">
        <v>229</v>
      </c>
      <c r="C495">
        <v>1</v>
      </c>
      <c r="D495" s="1">
        <v>2101</v>
      </c>
      <c r="E495" s="2">
        <f t="shared" si="36"/>
        <v>0.004366812227074236</v>
      </c>
      <c r="F495" s="3">
        <f t="shared" si="37"/>
        <v>0</v>
      </c>
      <c r="G495" s="2"/>
      <c r="H495" s="2"/>
    </row>
    <row r="496" spans="1:8" ht="12.75">
      <c r="A496" t="s">
        <v>495</v>
      </c>
      <c r="B496">
        <v>271</v>
      </c>
      <c r="C496">
        <v>0</v>
      </c>
      <c r="D496" s="1">
        <v>2263</v>
      </c>
      <c r="E496" s="2">
        <f t="shared" si="36"/>
        <v>0</v>
      </c>
      <c r="F496" s="3">
        <f t="shared" si="37"/>
        <v>0</v>
      </c>
      <c r="G496" s="2"/>
      <c r="H496" s="2"/>
    </row>
    <row r="497" spans="1:8" ht="12.75">
      <c r="A497" t="s">
        <v>496</v>
      </c>
      <c r="B497">
        <v>229</v>
      </c>
      <c r="C497">
        <v>0</v>
      </c>
      <c r="D497" s="1">
        <v>2031</v>
      </c>
      <c r="E497" s="2">
        <f t="shared" si="36"/>
        <v>0</v>
      </c>
      <c r="F497" s="3">
        <f t="shared" si="37"/>
        <v>0</v>
      </c>
      <c r="G497" s="2"/>
      <c r="H497" s="2"/>
    </row>
    <row r="498" spans="1:8" ht="12.75">
      <c r="A498" t="s">
        <v>409</v>
      </c>
      <c r="B498" s="1">
        <v>2722</v>
      </c>
      <c r="C498">
        <v>26</v>
      </c>
      <c r="D498" s="1">
        <v>21038</v>
      </c>
      <c r="E498" s="2">
        <f t="shared" si="36"/>
        <v>0.009551800146950772</v>
      </c>
      <c r="G498" s="2"/>
      <c r="H498" s="2"/>
    </row>
    <row r="499" spans="1:8" ht="12.75">
      <c r="A499" t="s">
        <v>497</v>
      </c>
      <c r="B499">
        <v>277</v>
      </c>
      <c r="C499">
        <v>0</v>
      </c>
      <c r="D499" s="1">
        <v>2302</v>
      </c>
      <c r="E499" s="2">
        <f t="shared" si="36"/>
        <v>0</v>
      </c>
      <c r="F499" s="3">
        <f t="shared" si="37"/>
        <v>0</v>
      </c>
      <c r="G499" s="2"/>
      <c r="H499" s="2"/>
    </row>
    <row r="500" spans="1:8" ht="12.75">
      <c r="A500" t="s">
        <v>498</v>
      </c>
      <c r="B500">
        <v>321</v>
      </c>
      <c r="C500">
        <v>1</v>
      </c>
      <c r="D500" s="1">
        <v>2088</v>
      </c>
      <c r="E500" s="2">
        <f t="shared" si="36"/>
        <v>0.003115264797507788</v>
      </c>
      <c r="F500" s="3">
        <f t="shared" si="37"/>
        <v>0</v>
      </c>
      <c r="G500" s="2"/>
      <c r="H500" s="2"/>
    </row>
    <row r="501" spans="1:8" ht="12.75">
      <c r="A501" t="s">
        <v>499</v>
      </c>
      <c r="B501">
        <v>286</v>
      </c>
      <c r="C501">
        <v>3</v>
      </c>
      <c r="D501" s="1">
        <v>1979</v>
      </c>
      <c r="E501" s="2">
        <f t="shared" si="36"/>
        <v>0.01048951048951049</v>
      </c>
      <c r="F501" s="3">
        <f t="shared" si="37"/>
        <v>0.01</v>
      </c>
      <c r="G501" s="2"/>
      <c r="H501" s="2"/>
    </row>
    <row r="502" spans="1:8" ht="12.75">
      <c r="A502" t="s">
        <v>500</v>
      </c>
      <c r="B502">
        <v>273</v>
      </c>
      <c r="C502">
        <v>5</v>
      </c>
      <c r="D502" s="1">
        <v>1992</v>
      </c>
      <c r="E502" s="2">
        <f t="shared" si="36"/>
        <v>0.018315018315018316</v>
      </c>
      <c r="F502" s="3">
        <f t="shared" si="37"/>
        <v>0.02</v>
      </c>
      <c r="G502" s="2"/>
      <c r="H502" s="2"/>
    </row>
    <row r="503" spans="1:8" ht="12.75">
      <c r="A503" t="s">
        <v>501</v>
      </c>
      <c r="B503">
        <v>231</v>
      </c>
      <c r="C503">
        <v>2</v>
      </c>
      <c r="D503" s="1">
        <v>2075</v>
      </c>
      <c r="E503" s="2">
        <f t="shared" si="36"/>
        <v>0.008658008658008658</v>
      </c>
      <c r="F503" s="3">
        <f t="shared" si="37"/>
        <v>0.01</v>
      </c>
      <c r="G503" s="2"/>
      <c r="H503" s="2"/>
    </row>
    <row r="504" spans="1:8" ht="12.75">
      <c r="A504" t="s">
        <v>502</v>
      </c>
      <c r="B504">
        <v>295</v>
      </c>
      <c r="C504">
        <v>1</v>
      </c>
      <c r="D504" s="1">
        <v>2085</v>
      </c>
      <c r="E504" s="2">
        <f t="shared" si="36"/>
        <v>0.003389830508474576</v>
      </c>
      <c r="F504" s="3">
        <f t="shared" si="37"/>
        <v>0</v>
      </c>
      <c r="G504" s="2"/>
      <c r="H504" s="2"/>
    </row>
    <row r="505" spans="1:8" ht="12.75">
      <c r="A505" t="s">
        <v>503</v>
      </c>
      <c r="B505">
        <v>269</v>
      </c>
      <c r="C505">
        <v>10</v>
      </c>
      <c r="D505" s="1">
        <v>2012</v>
      </c>
      <c r="E505" s="2">
        <f t="shared" si="36"/>
        <v>0.03717472118959108</v>
      </c>
      <c r="F505" s="3">
        <f t="shared" si="37"/>
        <v>0.04</v>
      </c>
      <c r="G505" s="2"/>
      <c r="H505" s="2"/>
    </row>
    <row r="506" spans="1:8" ht="12.75">
      <c r="A506" t="s">
        <v>504</v>
      </c>
      <c r="B506">
        <v>204</v>
      </c>
      <c r="C506">
        <v>0</v>
      </c>
      <c r="D506" s="1">
        <v>2179</v>
      </c>
      <c r="E506" s="2">
        <f t="shared" si="36"/>
        <v>0</v>
      </c>
      <c r="F506" s="3">
        <f t="shared" si="37"/>
        <v>0</v>
      </c>
      <c r="G506" s="2"/>
      <c r="H506" s="2"/>
    </row>
    <row r="507" spans="1:8" ht="12.75">
      <c r="A507" t="s">
        <v>505</v>
      </c>
      <c r="B507">
        <v>286</v>
      </c>
      <c r="C507">
        <v>1</v>
      </c>
      <c r="D507" s="1">
        <v>2201</v>
      </c>
      <c r="E507" s="2">
        <f t="shared" si="36"/>
        <v>0.0034965034965034965</v>
      </c>
      <c r="F507" s="3">
        <f t="shared" si="37"/>
        <v>0</v>
      </c>
      <c r="G507" s="2"/>
      <c r="H507" s="2"/>
    </row>
    <row r="508" spans="1:8" ht="12.75">
      <c r="A508" t="s">
        <v>506</v>
      </c>
      <c r="B508">
        <v>280</v>
      </c>
      <c r="C508">
        <v>3</v>
      </c>
      <c r="D508" s="1">
        <v>2125</v>
      </c>
      <c r="E508" s="2">
        <f t="shared" si="36"/>
        <v>0.010714285714285714</v>
      </c>
      <c r="F508" s="3">
        <f t="shared" si="37"/>
        <v>0.01</v>
      </c>
      <c r="G508" s="2"/>
      <c r="H508" s="2"/>
    </row>
    <row r="509" spans="1:8" ht="12.75">
      <c r="A509" t="s">
        <v>420</v>
      </c>
      <c r="B509" s="1">
        <v>2666</v>
      </c>
      <c r="C509">
        <v>16</v>
      </c>
      <c r="D509" s="1">
        <v>21179</v>
      </c>
      <c r="E509" s="2">
        <f t="shared" si="36"/>
        <v>0.006001500375093774</v>
      </c>
      <c r="G509" s="2"/>
      <c r="H509" s="2"/>
    </row>
    <row r="510" spans="1:8" ht="12.75">
      <c r="A510" t="s">
        <v>507</v>
      </c>
      <c r="B510">
        <v>260</v>
      </c>
      <c r="C510">
        <v>4</v>
      </c>
      <c r="D510" s="1">
        <v>2078</v>
      </c>
      <c r="E510" s="2">
        <f t="shared" si="36"/>
        <v>0.015384615384615385</v>
      </c>
      <c r="F510" s="3">
        <f t="shared" si="37"/>
        <v>0.02</v>
      </c>
      <c r="G510" s="2"/>
      <c r="H510" s="2"/>
    </row>
    <row r="511" spans="1:8" ht="12.75">
      <c r="A511" t="s">
        <v>508</v>
      </c>
      <c r="B511">
        <v>273</v>
      </c>
      <c r="C511">
        <v>2</v>
      </c>
      <c r="D511" s="1">
        <v>2095</v>
      </c>
      <c r="E511" s="2">
        <f t="shared" si="36"/>
        <v>0.007326007326007326</v>
      </c>
      <c r="F511" s="3">
        <f t="shared" si="37"/>
        <v>0.01</v>
      </c>
      <c r="G511" s="2"/>
      <c r="H511" s="2"/>
    </row>
    <row r="512" spans="1:8" ht="12.75">
      <c r="A512" t="s">
        <v>509</v>
      </c>
      <c r="B512">
        <v>303</v>
      </c>
      <c r="C512">
        <v>0</v>
      </c>
      <c r="D512" s="1">
        <v>2066</v>
      </c>
      <c r="E512" s="2">
        <f t="shared" si="36"/>
        <v>0</v>
      </c>
      <c r="F512" s="3">
        <f t="shared" si="37"/>
        <v>0</v>
      </c>
      <c r="G512" s="2"/>
      <c r="H512" s="2"/>
    </row>
    <row r="513" spans="1:8" ht="12.75">
      <c r="A513" t="s">
        <v>510</v>
      </c>
      <c r="B513">
        <v>298</v>
      </c>
      <c r="C513">
        <v>0</v>
      </c>
      <c r="D513" s="1">
        <v>2136</v>
      </c>
      <c r="E513" s="2">
        <f t="shared" si="36"/>
        <v>0</v>
      </c>
      <c r="F513" s="3">
        <f t="shared" si="37"/>
        <v>0</v>
      </c>
      <c r="G513" s="2"/>
      <c r="H513" s="2"/>
    </row>
    <row r="514" spans="1:8" ht="12.75">
      <c r="A514" t="s">
        <v>511</v>
      </c>
      <c r="B514">
        <v>252</v>
      </c>
      <c r="C514">
        <v>0</v>
      </c>
      <c r="D514" s="1">
        <v>2067</v>
      </c>
      <c r="E514" s="2">
        <f t="shared" si="36"/>
        <v>0</v>
      </c>
      <c r="F514" s="3">
        <f t="shared" si="37"/>
        <v>0</v>
      </c>
      <c r="G514" s="2"/>
      <c r="H514" s="2"/>
    </row>
    <row r="515" spans="1:8" ht="12.75">
      <c r="A515" t="s">
        <v>512</v>
      </c>
      <c r="B515">
        <v>264</v>
      </c>
      <c r="C515">
        <v>5</v>
      </c>
      <c r="D515" s="1">
        <v>2092</v>
      </c>
      <c r="E515" s="2">
        <f aca="true" t="shared" si="38" ref="E515:E553">C515/B515</f>
        <v>0.01893939393939394</v>
      </c>
      <c r="F515" s="3">
        <f aca="true" t="shared" si="39" ref="F515:F553">ROUND(E515,2)</f>
        <v>0.02</v>
      </c>
      <c r="G515" s="2"/>
      <c r="H515" s="2"/>
    </row>
    <row r="516" spans="1:8" ht="12.75">
      <c r="A516" t="s">
        <v>513</v>
      </c>
      <c r="B516">
        <v>246</v>
      </c>
      <c r="C516">
        <v>1</v>
      </c>
      <c r="D516" s="1">
        <v>2376</v>
      </c>
      <c r="E516" s="2">
        <f t="shared" si="38"/>
        <v>0.0040650406504065045</v>
      </c>
      <c r="F516" s="3">
        <f t="shared" si="39"/>
        <v>0</v>
      </c>
      <c r="G516" s="2"/>
      <c r="H516" s="2"/>
    </row>
    <row r="517" spans="1:8" ht="12.75">
      <c r="A517" t="s">
        <v>514</v>
      </c>
      <c r="B517">
        <v>262</v>
      </c>
      <c r="C517">
        <v>1</v>
      </c>
      <c r="D517" s="1">
        <v>2167</v>
      </c>
      <c r="E517" s="2">
        <f t="shared" si="38"/>
        <v>0.003816793893129771</v>
      </c>
      <c r="F517" s="3">
        <f t="shared" si="39"/>
        <v>0</v>
      </c>
      <c r="G517" s="2"/>
      <c r="H517" s="2"/>
    </row>
    <row r="518" spans="1:8" ht="12.75">
      <c r="A518" t="s">
        <v>515</v>
      </c>
      <c r="B518">
        <v>303</v>
      </c>
      <c r="C518">
        <v>0</v>
      </c>
      <c r="D518" s="1">
        <v>2069</v>
      </c>
      <c r="E518" s="2">
        <f t="shared" si="38"/>
        <v>0</v>
      </c>
      <c r="F518" s="3">
        <f t="shared" si="39"/>
        <v>0</v>
      </c>
      <c r="G518" s="2"/>
      <c r="H518" s="2"/>
    </row>
    <row r="519" spans="1:8" ht="12.75">
      <c r="A519" t="s">
        <v>516</v>
      </c>
      <c r="B519">
        <v>205</v>
      </c>
      <c r="C519">
        <v>3</v>
      </c>
      <c r="D519" s="1">
        <v>2033</v>
      </c>
      <c r="E519" s="2">
        <f t="shared" si="38"/>
        <v>0.014634146341463415</v>
      </c>
      <c r="F519" s="3">
        <f t="shared" si="39"/>
        <v>0.01</v>
      </c>
      <c r="G519" s="2"/>
      <c r="H519" s="2"/>
    </row>
    <row r="520" spans="1:8" ht="12.75">
      <c r="A520" t="s">
        <v>517</v>
      </c>
      <c r="B520" s="1">
        <v>2573</v>
      </c>
      <c r="C520">
        <v>15</v>
      </c>
      <c r="D520" s="1">
        <v>20719</v>
      </c>
      <c r="E520" s="2">
        <f t="shared" si="38"/>
        <v>0.0058297706956859695</v>
      </c>
      <c r="G520" s="2"/>
      <c r="H520" s="2"/>
    </row>
    <row r="521" spans="1:8" ht="12.75">
      <c r="A521" t="s">
        <v>518</v>
      </c>
      <c r="B521" s="1">
        <v>2573</v>
      </c>
      <c r="C521">
        <v>15</v>
      </c>
      <c r="D521" s="1">
        <v>20719</v>
      </c>
      <c r="E521" s="2">
        <f t="shared" si="38"/>
        <v>0.0058297706956859695</v>
      </c>
      <c r="G521" s="2"/>
      <c r="H521" s="2"/>
    </row>
    <row r="522" spans="1:8" ht="12.75">
      <c r="A522" t="s">
        <v>519</v>
      </c>
      <c r="B522">
        <v>244</v>
      </c>
      <c r="C522">
        <v>1</v>
      </c>
      <c r="D522" s="1">
        <v>2139</v>
      </c>
      <c r="E522" s="2">
        <f t="shared" si="38"/>
        <v>0.004098360655737705</v>
      </c>
      <c r="F522" s="3">
        <f t="shared" si="39"/>
        <v>0</v>
      </c>
      <c r="G522" s="2"/>
      <c r="H522" s="2"/>
    </row>
    <row r="523" spans="1:8" ht="12.75">
      <c r="A523" t="s">
        <v>520</v>
      </c>
      <c r="B523">
        <v>265</v>
      </c>
      <c r="C523">
        <v>2</v>
      </c>
      <c r="D523" s="1">
        <v>2091</v>
      </c>
      <c r="E523" s="2">
        <f t="shared" si="38"/>
        <v>0.007547169811320755</v>
      </c>
      <c r="F523" s="3">
        <f t="shared" si="39"/>
        <v>0.01</v>
      </c>
      <c r="G523" s="2"/>
      <c r="H523" s="2"/>
    </row>
    <row r="524" spans="1:8" ht="12.75">
      <c r="A524" t="s">
        <v>521</v>
      </c>
      <c r="B524">
        <v>268</v>
      </c>
      <c r="C524">
        <v>5</v>
      </c>
      <c r="D524" s="1">
        <v>2011</v>
      </c>
      <c r="E524" s="2">
        <f t="shared" si="38"/>
        <v>0.018656716417910446</v>
      </c>
      <c r="F524" s="3">
        <f t="shared" si="39"/>
        <v>0.02</v>
      </c>
      <c r="G524" s="2"/>
      <c r="H524" s="2"/>
    </row>
    <row r="525" spans="1:8" ht="12.75">
      <c r="A525" t="s">
        <v>522</v>
      </c>
      <c r="B525">
        <v>254</v>
      </c>
      <c r="C525">
        <v>0</v>
      </c>
      <c r="D525" s="1">
        <v>2085</v>
      </c>
      <c r="E525" s="2">
        <f t="shared" si="38"/>
        <v>0</v>
      </c>
      <c r="F525" s="3">
        <f t="shared" si="39"/>
        <v>0</v>
      </c>
      <c r="G525" s="2"/>
      <c r="H525" s="2"/>
    </row>
    <row r="526" spans="1:8" ht="12.75">
      <c r="A526" t="s">
        <v>523</v>
      </c>
      <c r="B526">
        <v>214</v>
      </c>
      <c r="C526">
        <v>1</v>
      </c>
      <c r="D526" s="1">
        <v>2057</v>
      </c>
      <c r="E526" s="2">
        <f t="shared" si="38"/>
        <v>0.004672897196261682</v>
      </c>
      <c r="F526" s="3">
        <f t="shared" si="39"/>
        <v>0</v>
      </c>
      <c r="G526" s="2"/>
      <c r="H526" s="2"/>
    </row>
    <row r="527" spans="1:8" ht="12.75">
      <c r="A527" t="s">
        <v>524</v>
      </c>
      <c r="B527">
        <v>277</v>
      </c>
      <c r="C527">
        <v>1</v>
      </c>
      <c r="D527" s="1">
        <v>2139</v>
      </c>
      <c r="E527" s="2">
        <f t="shared" si="38"/>
        <v>0.0036101083032490976</v>
      </c>
      <c r="F527" s="3">
        <f t="shared" si="39"/>
        <v>0</v>
      </c>
      <c r="G527" s="2"/>
      <c r="H527" s="2"/>
    </row>
    <row r="528" spans="1:8" ht="12.75">
      <c r="A528" t="s">
        <v>525</v>
      </c>
      <c r="B528">
        <v>274</v>
      </c>
      <c r="C528">
        <v>2</v>
      </c>
      <c r="D528" s="1">
        <v>2059</v>
      </c>
      <c r="E528" s="2">
        <f t="shared" si="38"/>
        <v>0.0072992700729927005</v>
      </c>
      <c r="F528" s="3">
        <f t="shared" si="39"/>
        <v>0.01</v>
      </c>
      <c r="G528" s="2"/>
      <c r="H528" s="2"/>
    </row>
    <row r="529" spans="1:8" ht="12.75">
      <c r="A529" t="s">
        <v>526</v>
      </c>
      <c r="B529">
        <v>243</v>
      </c>
      <c r="C529">
        <v>0</v>
      </c>
      <c r="D529" s="1">
        <v>2044</v>
      </c>
      <c r="E529" s="2">
        <f t="shared" si="38"/>
        <v>0</v>
      </c>
      <c r="F529" s="3">
        <f t="shared" si="39"/>
        <v>0</v>
      </c>
      <c r="G529" s="2"/>
      <c r="H529" s="2"/>
    </row>
    <row r="530" spans="1:8" ht="12.75">
      <c r="A530" t="s">
        <v>527</v>
      </c>
      <c r="B530">
        <v>271</v>
      </c>
      <c r="C530">
        <v>2</v>
      </c>
      <c r="D530" s="1">
        <v>2036</v>
      </c>
      <c r="E530" s="2">
        <f t="shared" si="38"/>
        <v>0.007380073800738007</v>
      </c>
      <c r="F530" s="3">
        <f t="shared" si="39"/>
        <v>0.01</v>
      </c>
      <c r="G530" s="2"/>
      <c r="H530" s="2"/>
    </row>
    <row r="531" spans="1:8" ht="12.75">
      <c r="A531" t="s">
        <v>528</v>
      </c>
      <c r="B531">
        <v>263</v>
      </c>
      <c r="C531">
        <v>1</v>
      </c>
      <c r="D531" s="1">
        <v>2058</v>
      </c>
      <c r="E531" s="2">
        <f t="shared" si="38"/>
        <v>0.0038022813688212928</v>
      </c>
      <c r="F531" s="3">
        <f t="shared" si="39"/>
        <v>0</v>
      </c>
      <c r="G531" s="2"/>
      <c r="H531" s="2"/>
    </row>
    <row r="532" spans="1:8" ht="12.75">
      <c r="A532" t="s">
        <v>529</v>
      </c>
      <c r="B532" s="1">
        <v>5443</v>
      </c>
      <c r="C532">
        <v>24</v>
      </c>
      <c r="D532" s="1">
        <v>41539</v>
      </c>
      <c r="E532" s="2">
        <f t="shared" si="38"/>
        <v>0.004409333088370384</v>
      </c>
      <c r="G532" s="2"/>
      <c r="H532" s="2"/>
    </row>
    <row r="533" spans="1:8" ht="12.75">
      <c r="A533" t="s">
        <v>530</v>
      </c>
      <c r="B533" s="1">
        <v>5443</v>
      </c>
      <c r="C533">
        <v>24</v>
      </c>
      <c r="D533" s="1">
        <v>41539</v>
      </c>
      <c r="E533" s="2">
        <f t="shared" si="38"/>
        <v>0.004409333088370384</v>
      </c>
      <c r="G533" s="2"/>
      <c r="H533" s="2"/>
    </row>
    <row r="534" spans="1:8" ht="12.75">
      <c r="A534" t="s">
        <v>531</v>
      </c>
      <c r="B534">
        <v>311</v>
      </c>
      <c r="C534">
        <v>2</v>
      </c>
      <c r="D534" s="1">
        <v>2324</v>
      </c>
      <c r="E534" s="2">
        <f t="shared" si="38"/>
        <v>0.006430868167202572</v>
      </c>
      <c r="F534" s="3">
        <f t="shared" si="39"/>
        <v>0.01</v>
      </c>
      <c r="G534" s="2"/>
      <c r="H534" s="2"/>
    </row>
    <row r="535" spans="1:8" ht="12.75">
      <c r="A535" t="s">
        <v>532</v>
      </c>
      <c r="B535">
        <v>310</v>
      </c>
      <c r="C535">
        <v>0</v>
      </c>
      <c r="D535" s="1">
        <v>2000</v>
      </c>
      <c r="E535" s="2">
        <f t="shared" si="38"/>
        <v>0</v>
      </c>
      <c r="F535" s="3">
        <f t="shared" si="39"/>
        <v>0</v>
      </c>
      <c r="G535" s="2"/>
      <c r="H535" s="2"/>
    </row>
    <row r="536" spans="1:8" ht="12.75">
      <c r="A536" t="s">
        <v>533</v>
      </c>
      <c r="B536">
        <v>276</v>
      </c>
      <c r="C536">
        <v>8</v>
      </c>
      <c r="D536" s="1">
        <v>2005</v>
      </c>
      <c r="E536" s="2">
        <f t="shared" si="38"/>
        <v>0.028985507246376812</v>
      </c>
      <c r="F536" s="3">
        <f t="shared" si="39"/>
        <v>0.03</v>
      </c>
      <c r="G536" s="2"/>
      <c r="H536" s="2"/>
    </row>
    <row r="537" spans="1:8" ht="12.75">
      <c r="A537" t="s">
        <v>534</v>
      </c>
      <c r="B537">
        <v>252</v>
      </c>
      <c r="C537">
        <v>2</v>
      </c>
      <c r="D537" s="1">
        <v>1997</v>
      </c>
      <c r="E537" s="2">
        <f t="shared" si="38"/>
        <v>0.007936507936507936</v>
      </c>
      <c r="F537" s="3">
        <f t="shared" si="39"/>
        <v>0.01</v>
      </c>
      <c r="G537" s="2"/>
      <c r="H537" s="2"/>
    </row>
    <row r="538" spans="1:8" ht="12.75">
      <c r="A538" t="s">
        <v>535</v>
      </c>
      <c r="B538">
        <v>236</v>
      </c>
      <c r="C538">
        <v>1</v>
      </c>
      <c r="D538" s="1">
        <v>1986</v>
      </c>
      <c r="E538" s="2">
        <f t="shared" si="38"/>
        <v>0.00423728813559322</v>
      </c>
      <c r="F538" s="3">
        <f t="shared" si="39"/>
        <v>0</v>
      </c>
      <c r="G538" s="2"/>
      <c r="H538" s="2"/>
    </row>
    <row r="539" spans="1:8" ht="12.75">
      <c r="A539" t="s">
        <v>536</v>
      </c>
      <c r="B539">
        <v>216</v>
      </c>
      <c r="C539">
        <v>0</v>
      </c>
      <c r="D539" s="1">
        <v>1952</v>
      </c>
      <c r="E539" s="2">
        <f t="shared" si="38"/>
        <v>0</v>
      </c>
      <c r="F539" s="3">
        <f t="shared" si="39"/>
        <v>0</v>
      </c>
      <c r="G539" s="2"/>
      <c r="H539" s="2"/>
    </row>
    <row r="540" spans="1:8" ht="12.75">
      <c r="A540" t="s">
        <v>537</v>
      </c>
      <c r="B540">
        <v>309</v>
      </c>
      <c r="C540">
        <v>2</v>
      </c>
      <c r="D540" s="1">
        <v>2064</v>
      </c>
      <c r="E540" s="2">
        <f t="shared" si="38"/>
        <v>0.006472491909385114</v>
      </c>
      <c r="F540" s="3">
        <f t="shared" si="39"/>
        <v>0.01</v>
      </c>
      <c r="G540" s="2"/>
      <c r="H540" s="2"/>
    </row>
    <row r="541" spans="1:8" ht="12.75">
      <c r="A541" t="s">
        <v>538</v>
      </c>
      <c r="B541">
        <v>246</v>
      </c>
      <c r="C541">
        <v>3</v>
      </c>
      <c r="D541" s="1">
        <v>2074</v>
      </c>
      <c r="E541" s="2">
        <f t="shared" si="38"/>
        <v>0.012195121951219513</v>
      </c>
      <c r="F541" s="3">
        <f t="shared" si="39"/>
        <v>0.01</v>
      </c>
      <c r="G541" s="2"/>
      <c r="H541" s="2"/>
    </row>
    <row r="542" spans="1:8" ht="12.75">
      <c r="A542" t="s">
        <v>539</v>
      </c>
      <c r="B542">
        <v>273</v>
      </c>
      <c r="C542">
        <v>0</v>
      </c>
      <c r="D542" s="1">
        <v>2055</v>
      </c>
      <c r="E542" s="2">
        <f t="shared" si="38"/>
        <v>0</v>
      </c>
      <c r="F542" s="3">
        <f t="shared" si="39"/>
        <v>0</v>
      </c>
      <c r="G542" s="2"/>
      <c r="H542" s="2"/>
    </row>
    <row r="543" spans="1:8" ht="12.75">
      <c r="A543" t="s">
        <v>540</v>
      </c>
      <c r="B543">
        <v>227</v>
      </c>
      <c r="C543">
        <v>0</v>
      </c>
      <c r="D543" s="1">
        <v>2030</v>
      </c>
      <c r="E543" s="2">
        <f t="shared" si="38"/>
        <v>0</v>
      </c>
      <c r="F543" s="3">
        <f t="shared" si="39"/>
        <v>0</v>
      </c>
      <c r="G543" s="2"/>
      <c r="H543" s="2"/>
    </row>
    <row r="544" spans="1:8" ht="12.75">
      <c r="A544" t="s">
        <v>541</v>
      </c>
      <c r="B544">
        <v>297</v>
      </c>
      <c r="C544">
        <v>2</v>
      </c>
      <c r="D544" s="1">
        <v>2024</v>
      </c>
      <c r="E544" s="2">
        <f t="shared" si="38"/>
        <v>0.006734006734006734</v>
      </c>
      <c r="F544" s="3">
        <f t="shared" si="39"/>
        <v>0.01</v>
      </c>
      <c r="G544" s="2"/>
      <c r="H544" s="2"/>
    </row>
    <row r="545" spans="1:8" ht="12.75">
      <c r="A545" t="s">
        <v>542</v>
      </c>
      <c r="B545">
        <v>270</v>
      </c>
      <c r="C545">
        <v>0</v>
      </c>
      <c r="D545" s="1">
        <v>2009</v>
      </c>
      <c r="E545" s="2">
        <f t="shared" si="38"/>
        <v>0</v>
      </c>
      <c r="F545" s="3">
        <f t="shared" si="39"/>
        <v>0</v>
      </c>
      <c r="G545" s="2"/>
      <c r="H545" s="2"/>
    </row>
    <row r="546" spans="1:8" ht="12.75">
      <c r="A546" t="s">
        <v>543</v>
      </c>
      <c r="B546">
        <v>260</v>
      </c>
      <c r="C546">
        <v>0</v>
      </c>
      <c r="D546" s="1">
        <v>2086</v>
      </c>
      <c r="E546" s="2">
        <f t="shared" si="38"/>
        <v>0</v>
      </c>
      <c r="F546" s="3">
        <f t="shared" si="39"/>
        <v>0</v>
      </c>
      <c r="G546" s="2"/>
      <c r="H546" s="2"/>
    </row>
    <row r="547" spans="1:8" ht="12.75">
      <c r="A547" t="s">
        <v>544</v>
      </c>
      <c r="B547">
        <v>394</v>
      </c>
      <c r="C547">
        <v>2</v>
      </c>
      <c r="D547" s="1">
        <v>2770</v>
      </c>
      <c r="E547" s="2">
        <f t="shared" si="38"/>
        <v>0.005076142131979695</v>
      </c>
      <c r="F547" s="3">
        <f t="shared" si="39"/>
        <v>0.01</v>
      </c>
      <c r="G547" s="2"/>
      <c r="H547" s="2"/>
    </row>
    <row r="548" spans="1:8" ht="12.75">
      <c r="A548" t="s">
        <v>545</v>
      </c>
      <c r="B548">
        <v>290</v>
      </c>
      <c r="C548">
        <v>0</v>
      </c>
      <c r="D548" s="1">
        <v>2003</v>
      </c>
      <c r="E548" s="2">
        <f t="shared" si="38"/>
        <v>0</v>
      </c>
      <c r="F548" s="3">
        <f t="shared" si="39"/>
        <v>0</v>
      </c>
      <c r="G548" s="2"/>
      <c r="H548" s="2"/>
    </row>
    <row r="549" spans="1:8" ht="12.75">
      <c r="A549" t="s">
        <v>546</v>
      </c>
      <c r="B549">
        <v>248</v>
      </c>
      <c r="C549">
        <v>0</v>
      </c>
      <c r="D549" s="1">
        <v>2281</v>
      </c>
      <c r="E549" s="2">
        <f t="shared" si="38"/>
        <v>0</v>
      </c>
      <c r="F549" s="3">
        <f t="shared" si="39"/>
        <v>0</v>
      </c>
      <c r="G549" s="2"/>
      <c r="H549" s="2"/>
    </row>
    <row r="550" spans="1:8" ht="12.75">
      <c r="A550" t="s">
        <v>547</v>
      </c>
      <c r="B550">
        <v>233</v>
      </c>
      <c r="C550">
        <v>0</v>
      </c>
      <c r="D550" s="1">
        <v>1982</v>
      </c>
      <c r="E550" s="2">
        <f t="shared" si="38"/>
        <v>0</v>
      </c>
      <c r="F550" s="3">
        <f t="shared" si="39"/>
        <v>0</v>
      </c>
      <c r="G550" s="2"/>
      <c r="H550" s="2"/>
    </row>
    <row r="551" spans="1:8" ht="12.75">
      <c r="A551" t="s">
        <v>548</v>
      </c>
      <c r="B551">
        <v>280</v>
      </c>
      <c r="C551">
        <v>0</v>
      </c>
      <c r="D551" s="1">
        <v>1961</v>
      </c>
      <c r="E551" s="2">
        <f t="shared" si="38"/>
        <v>0</v>
      </c>
      <c r="F551" s="3">
        <f t="shared" si="39"/>
        <v>0</v>
      </c>
      <c r="G551" s="2"/>
      <c r="H551" s="2"/>
    </row>
    <row r="552" spans="1:8" ht="12.75">
      <c r="A552" t="s">
        <v>549</v>
      </c>
      <c r="B552">
        <v>236</v>
      </c>
      <c r="C552">
        <v>1</v>
      </c>
      <c r="D552" s="1">
        <v>1941</v>
      </c>
      <c r="E552" s="2">
        <f t="shared" si="38"/>
        <v>0.00423728813559322</v>
      </c>
      <c r="F552" s="3">
        <f t="shared" si="39"/>
        <v>0</v>
      </c>
      <c r="G552" s="2"/>
      <c r="H552" s="2"/>
    </row>
    <row r="553" spans="1:8" ht="12.75">
      <c r="A553" t="s">
        <v>550</v>
      </c>
      <c r="B553">
        <v>279</v>
      </c>
      <c r="C553">
        <v>1</v>
      </c>
      <c r="D553" s="1">
        <v>1995</v>
      </c>
      <c r="E553" s="2">
        <f t="shared" si="38"/>
        <v>0.0035842293906810036</v>
      </c>
      <c r="F553" s="3">
        <f t="shared" si="39"/>
        <v>0</v>
      </c>
      <c r="G553" s="2"/>
      <c r="H553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6"/>
  <sheetViews>
    <sheetView workbookViewId="0" topLeftCell="A1">
      <selection activeCell="I1" sqref="I1"/>
    </sheetView>
  </sheetViews>
  <sheetFormatPr defaultColWidth="9.140625" defaultRowHeight="12.75"/>
  <cols>
    <col min="1" max="1" width="21.57421875" style="0" customWidth="1"/>
    <col min="2" max="2" width="13.8515625" style="0" customWidth="1"/>
    <col min="10" max="10" width="5.7109375" style="0" customWidth="1"/>
    <col min="11" max="11" width="13.8515625" style="0" customWidth="1"/>
    <col min="12" max="13" width="12.421875" style="0" bestFit="1" customWidth="1"/>
    <col min="14" max="14" width="10.421875" style="0" bestFit="1" customWidth="1"/>
    <col min="18" max="19" width="12.421875" style="0" bestFit="1" customWidth="1"/>
  </cols>
  <sheetData>
    <row r="1" spans="3:7" ht="12.75">
      <c r="C1" t="s">
        <v>0</v>
      </c>
      <c r="D1" t="s">
        <v>1</v>
      </c>
      <c r="E1" t="s">
        <v>2</v>
      </c>
      <c r="F1" t="s">
        <v>551</v>
      </c>
      <c r="G1" s="3" t="s">
        <v>563</v>
      </c>
    </row>
    <row r="2" spans="1:14" ht="12.75">
      <c r="A2" s="4" t="s">
        <v>3</v>
      </c>
      <c r="B2" s="4"/>
      <c r="C2" s="9">
        <v>145179</v>
      </c>
      <c r="D2" s="9">
        <v>5793</v>
      </c>
      <c r="E2" s="9">
        <v>1061263</v>
      </c>
      <c r="F2" s="8">
        <f>D2/C2</f>
        <v>0.03990246523257496</v>
      </c>
      <c r="G2" s="4"/>
      <c r="H2" s="8">
        <f>SUM(F7:F506)/500</f>
        <v>0.03704916902937658</v>
      </c>
      <c r="L2">
        <f>0.05</f>
        <v>0.05</v>
      </c>
      <c r="M2">
        <f>'direct conversations'!Q2</f>
        <v>1.95996</v>
      </c>
      <c r="N2">
        <f>'direct conversations'!R2</f>
        <v>3.8414432015999997</v>
      </c>
    </row>
    <row r="3" spans="1:11" ht="12.75">
      <c r="A3" t="s">
        <v>4</v>
      </c>
      <c r="C3" s="1">
        <v>90422</v>
      </c>
      <c r="D3" s="1">
        <v>5050</v>
      </c>
      <c r="E3" s="1">
        <v>637682</v>
      </c>
      <c r="F3" s="2">
        <f aca="true" t="shared" si="0" ref="F3:F66">D3/C3</f>
        <v>0.05584924022914777</v>
      </c>
      <c r="G3" s="3"/>
      <c r="K3" s="4" t="s">
        <v>585</v>
      </c>
    </row>
    <row r="4" spans="1:11" ht="15.75">
      <c r="A4" t="s">
        <v>5</v>
      </c>
      <c r="C4" s="1">
        <v>57161</v>
      </c>
      <c r="D4" s="1">
        <v>4686</v>
      </c>
      <c r="E4" s="1">
        <v>376689</v>
      </c>
      <c r="F4" s="2">
        <f t="shared" si="0"/>
        <v>0.0819789716764927</v>
      </c>
      <c r="G4" s="3"/>
      <c r="H4" t="s">
        <v>572</v>
      </c>
      <c r="I4">
        <v>500</v>
      </c>
      <c r="K4" s="28" t="s">
        <v>561</v>
      </c>
    </row>
    <row r="5" spans="1:18" ht="12.75">
      <c r="A5" t="s">
        <v>6</v>
      </c>
      <c r="C5" s="1">
        <v>32658</v>
      </c>
      <c r="D5" s="1">
        <v>2901</v>
      </c>
      <c r="E5" s="1">
        <v>205627</v>
      </c>
      <c r="F5" s="2">
        <f t="shared" si="0"/>
        <v>0.0888296895094617</v>
      </c>
      <c r="G5" s="3"/>
      <c r="K5" s="4"/>
      <c r="L5" s="2" t="s">
        <v>569</v>
      </c>
      <c r="M5" s="2" t="s">
        <v>554</v>
      </c>
      <c r="N5" s="16" t="s">
        <v>574</v>
      </c>
      <c r="O5" s="2" t="s">
        <v>552</v>
      </c>
      <c r="P5" s="2" t="s">
        <v>553</v>
      </c>
      <c r="Q5" s="2" t="s">
        <v>555</v>
      </c>
      <c r="R5" s="2" t="s">
        <v>556</v>
      </c>
    </row>
    <row r="6" spans="1:18" ht="12.75">
      <c r="A6" t="s">
        <v>7</v>
      </c>
      <c r="C6" s="1">
        <v>29503</v>
      </c>
      <c r="D6" s="1">
        <v>2617</v>
      </c>
      <c r="E6" s="1">
        <v>185208</v>
      </c>
      <c r="F6" s="2">
        <f t="shared" si="0"/>
        <v>0.08870284377859879</v>
      </c>
      <c r="G6" s="2"/>
      <c r="K6" s="3"/>
      <c r="L6" s="2">
        <f>F2</f>
        <v>0.03990246523257496</v>
      </c>
      <c r="M6" s="5">
        <f>SQRT(L6*(1-L6)/L15)</f>
        <v>0.0005136953575819862</v>
      </c>
      <c r="N6" s="2">
        <f>$N$2/L15</f>
        <v>2.6460047263033908E-05</v>
      </c>
      <c r="O6" s="2">
        <f>(L6+N6/2)/(1+N6)</f>
        <v>0.03991463911296906</v>
      </c>
      <c r="P6" s="2">
        <f>$M$2*SQRT((L6*(1-L6)+N6/4)/L15)/(1+N6)</f>
        <v>0.0010068826308706586</v>
      </c>
      <c r="Q6" s="5">
        <f>O6-P6</f>
        <v>0.0389077564820984</v>
      </c>
      <c r="R6" s="5">
        <f>O6+P6</f>
        <v>0.04092152174383972</v>
      </c>
    </row>
    <row r="7" spans="2:23" ht="12.75">
      <c r="B7" t="s">
        <v>8</v>
      </c>
      <c r="C7">
        <v>322</v>
      </c>
      <c r="D7">
        <v>20</v>
      </c>
      <c r="E7" s="1">
        <v>2050</v>
      </c>
      <c r="F7" s="2">
        <f t="shared" si="0"/>
        <v>0.062111801242236024</v>
      </c>
      <c r="G7" s="3">
        <f>ROUND(F7,2)</f>
        <v>0.06</v>
      </c>
      <c r="H7">
        <f>(F7-$H$2)^2</f>
        <v>0.00062813553343706</v>
      </c>
      <c r="I7">
        <f>C7*(F7-$F$2)^2</f>
        <v>0.15882798312878893</v>
      </c>
      <c r="K7" s="3" t="s">
        <v>580</v>
      </c>
      <c r="L7" s="2"/>
      <c r="M7" s="2">
        <f>SQRT(SUM(H7:H506)/($I$4-1))</f>
        <v>0.0439151277306225</v>
      </c>
      <c r="N7" s="25">
        <f>SQRT((SUM(I7:I506)/L15)*$I$4/($I$4-1))</f>
        <v>0.04446237816131469</v>
      </c>
      <c r="O7" s="2">
        <f>N7/M7</f>
        <v>1.0124615470561544</v>
      </c>
      <c r="P7" s="2"/>
      <c r="Q7" s="2"/>
      <c r="R7" s="2"/>
      <c r="W7" s="2"/>
    </row>
    <row r="8" spans="2:23" ht="12.75">
      <c r="B8" t="s">
        <v>9</v>
      </c>
      <c r="C8">
        <v>328</v>
      </c>
      <c r="D8">
        <v>19</v>
      </c>
      <c r="E8" s="1">
        <v>2055</v>
      </c>
      <c r="F8" s="2">
        <f t="shared" si="0"/>
        <v>0.057926829268292686</v>
      </c>
      <c r="G8" s="3">
        <f aca="true" t="shared" si="1" ref="G8:G70">ROUND(F8,2)</f>
        <v>0.06</v>
      </c>
      <c r="H8">
        <f aca="true" t="shared" si="2" ref="H8:H71">(F8-$H$2)^2</f>
        <v>0.0004358766970516186</v>
      </c>
      <c r="I8">
        <f aca="true" t="shared" si="3" ref="I8:I71">C8*(F8-$F$2)^2</f>
        <v>0.1065598852366005</v>
      </c>
      <c r="K8" s="3" t="s">
        <v>573</v>
      </c>
      <c r="L8" s="2">
        <f>H2</f>
        <v>0.03704916902937658</v>
      </c>
      <c r="M8" s="5">
        <f>SQRT(L8*(1-L8)/I4)</f>
        <v>0.008447073825131312</v>
      </c>
      <c r="N8" s="25">
        <f>SQRT(L6*(1-L6)/I4)</f>
        <v>0.008753314629434739</v>
      </c>
      <c r="O8" s="2"/>
      <c r="P8" s="2"/>
      <c r="Q8" s="2"/>
      <c r="R8" s="2"/>
      <c r="W8" s="2"/>
    </row>
    <row r="9" spans="2:23" ht="12.75">
      <c r="B9" t="s">
        <v>10</v>
      </c>
      <c r="C9">
        <v>334</v>
      </c>
      <c r="D9">
        <v>25</v>
      </c>
      <c r="E9" s="1">
        <v>2146</v>
      </c>
      <c r="F9" s="2">
        <f t="shared" si="0"/>
        <v>0.0748502994011976</v>
      </c>
      <c r="G9" s="3">
        <f t="shared" si="1"/>
        <v>0.07</v>
      </c>
      <c r="H9">
        <f t="shared" si="2"/>
        <v>0.0014289254573874096</v>
      </c>
      <c r="I9">
        <f t="shared" si="3"/>
        <v>0.40793127176790106</v>
      </c>
      <c r="K9" s="3"/>
      <c r="P9" s="2"/>
      <c r="Q9" s="2"/>
      <c r="R9" s="2"/>
      <c r="W9" s="2"/>
    </row>
    <row r="10" spans="2:23" ht="12.75">
      <c r="B10" t="s">
        <v>11</v>
      </c>
      <c r="C10">
        <v>292</v>
      </c>
      <c r="D10">
        <v>28</v>
      </c>
      <c r="E10" s="1">
        <v>2090</v>
      </c>
      <c r="F10" s="2">
        <f t="shared" si="0"/>
        <v>0.0958904109589041</v>
      </c>
      <c r="G10" s="3">
        <f t="shared" si="1"/>
        <v>0.1</v>
      </c>
      <c r="H10">
        <f t="shared" si="2"/>
        <v>0.0034622917518091884</v>
      </c>
      <c r="I10">
        <f t="shared" si="3"/>
        <v>0.9153178194630784</v>
      </c>
      <c r="K10" s="3" t="s">
        <v>581</v>
      </c>
      <c r="L10" s="2"/>
      <c r="M10" s="5">
        <f>SQRT(L6*(1-L6)/M15)</f>
        <v>0.002558419126996272</v>
      </c>
      <c r="N10" s="2">
        <f>$N$2/M15</f>
        <v>0.0006563307020348869</v>
      </c>
      <c r="O10" s="2">
        <f>(L6+N10/2)/(1+N10)</f>
        <v>0.04020424330435967</v>
      </c>
      <c r="P10" s="2">
        <f>$M$2*SQRT((L6*(1-L6)+N10/4)/M15)/(1+N10)</f>
        <v>0.005021830022635458</v>
      </c>
      <c r="Q10" s="5">
        <f>O10-P10</f>
        <v>0.03518241328172421</v>
      </c>
      <c r="R10" s="5">
        <f>O10+P10</f>
        <v>0.04522607332699513</v>
      </c>
      <c r="W10" s="2"/>
    </row>
    <row r="11" spans="2:23" ht="12.75">
      <c r="B11" t="s">
        <v>12</v>
      </c>
      <c r="C11">
        <v>342</v>
      </c>
      <c r="D11">
        <v>17</v>
      </c>
      <c r="E11" s="1">
        <v>2156</v>
      </c>
      <c r="F11" s="2">
        <f t="shared" si="0"/>
        <v>0.049707602339181284</v>
      </c>
      <c r="G11" s="3">
        <f t="shared" si="1"/>
        <v>0.05</v>
      </c>
      <c r="H11">
        <f t="shared" si="2"/>
        <v>0.00016023593385877332</v>
      </c>
      <c r="I11">
        <f t="shared" si="3"/>
        <v>0.03288012407833711</v>
      </c>
      <c r="K11" s="3"/>
      <c r="L11" s="2"/>
      <c r="M11" s="25">
        <f>SQRT(L6*(1-L6)/N15)</f>
        <v>0.002504538299545571</v>
      </c>
      <c r="N11" s="18">
        <f>$N$2/N15</f>
        <v>0.0006289768895211233</v>
      </c>
      <c r="O11" s="18">
        <f>(L6+N11/2)/(1+N11)</f>
        <v>0.040191674043211174</v>
      </c>
      <c r="P11" s="18">
        <f>$M$2*SQRT((L6*(1-L6)+N11/4)/N15)/(1+N11)</f>
        <v>0.004915766725180099</v>
      </c>
      <c r="Q11" s="25">
        <f>O11-P11</f>
        <v>0.035275907318031076</v>
      </c>
      <c r="R11" s="25">
        <f>O11+P11</f>
        <v>0.04510744076839127</v>
      </c>
      <c r="W11" s="2"/>
    </row>
    <row r="12" spans="2:23" ht="12.75">
      <c r="B12" t="s">
        <v>13</v>
      </c>
      <c r="C12">
        <v>340</v>
      </c>
      <c r="D12">
        <v>43</v>
      </c>
      <c r="E12" s="1">
        <v>2105</v>
      </c>
      <c r="F12" s="2">
        <f t="shared" si="0"/>
        <v>0.1264705882352941</v>
      </c>
      <c r="G12" s="3">
        <f t="shared" si="1"/>
        <v>0.13</v>
      </c>
      <c r="H12">
        <f t="shared" si="2"/>
        <v>0.007996190212800437</v>
      </c>
      <c r="I12">
        <f t="shared" si="3"/>
        <v>2.5479735728727304</v>
      </c>
      <c r="K12" s="3"/>
      <c r="P12" s="2"/>
      <c r="Q12" s="2"/>
      <c r="R12" s="2"/>
      <c r="W12" s="2"/>
    </row>
    <row r="13" spans="2:23" ht="12.75">
      <c r="B13" t="s">
        <v>14</v>
      </c>
      <c r="C13">
        <v>339</v>
      </c>
      <c r="D13">
        <v>44</v>
      </c>
      <c r="E13" s="1">
        <v>2044</v>
      </c>
      <c r="F13" s="2">
        <f t="shared" si="0"/>
        <v>0.12979351032448377</v>
      </c>
      <c r="G13" s="3">
        <f t="shared" si="1"/>
        <v>0.13</v>
      </c>
      <c r="H13">
        <f t="shared" si="2"/>
        <v>0.008601512842263325</v>
      </c>
      <c r="I13">
        <f t="shared" si="3"/>
        <v>2.739255595835583</v>
      </c>
      <c r="K13" t="s">
        <v>576</v>
      </c>
      <c r="M13" s="2">
        <f>(M8/M7)^2</f>
        <v>0.036998513793761345</v>
      </c>
      <c r="N13" s="18">
        <f>(N8/N7)^2</f>
        <v>0.038757852166050794</v>
      </c>
      <c r="O13" s="2"/>
      <c r="W13" s="2"/>
    </row>
    <row r="14" spans="2:23" ht="12.75">
      <c r="B14" t="s">
        <v>15</v>
      </c>
      <c r="C14">
        <v>361</v>
      </c>
      <c r="D14">
        <v>31</v>
      </c>
      <c r="E14" s="1">
        <v>2249</v>
      </c>
      <c r="F14" s="2">
        <f t="shared" si="0"/>
        <v>0.08587257617728532</v>
      </c>
      <c r="G14" s="3">
        <f t="shared" si="1"/>
        <v>0.09</v>
      </c>
      <c r="H14">
        <f t="shared" si="2"/>
        <v>0.002383725085530466</v>
      </c>
      <c r="I14">
        <f t="shared" si="3"/>
        <v>0.7628836471971016</v>
      </c>
      <c r="K14" s="20" t="s">
        <v>577</v>
      </c>
      <c r="M14" s="2">
        <f>SQRT(M13)</f>
        <v>0.19234997736875703</v>
      </c>
      <c r="N14" s="18">
        <f>SQRT(N13)</f>
        <v>0.19687014036173894</v>
      </c>
      <c r="P14" s="2"/>
      <c r="Q14" s="2"/>
      <c r="R14" s="2"/>
      <c r="W14" s="2"/>
    </row>
    <row r="15" spans="2:23" ht="12.75">
      <c r="B15" t="s">
        <v>16</v>
      </c>
      <c r="C15">
        <v>280</v>
      </c>
      <c r="D15">
        <v>27</v>
      </c>
      <c r="E15" s="1">
        <v>2006</v>
      </c>
      <c r="F15" s="2">
        <f t="shared" si="0"/>
        <v>0.09642857142857143</v>
      </c>
      <c r="G15" s="3">
        <f t="shared" si="1"/>
        <v>0.1</v>
      </c>
      <c r="H15">
        <f t="shared" si="2"/>
        <v>0.0035259134292855076</v>
      </c>
      <c r="I15">
        <f t="shared" si="3"/>
        <v>0.8946561908706999</v>
      </c>
      <c r="K15" s="3" t="s">
        <v>565</v>
      </c>
      <c r="L15" s="1">
        <f>C2</f>
        <v>145179</v>
      </c>
      <c r="M15" s="7">
        <f>(L15-$I$4)*M13+$I$4</f>
        <v>5852.907977167598</v>
      </c>
      <c r="N15" s="19">
        <f>(L15-$I$4)*N13+$I$4</f>
        <v>6107.447293532063</v>
      </c>
      <c r="O15" s="2"/>
      <c r="P15" s="2"/>
      <c r="Q15" s="2"/>
      <c r="R15" s="2"/>
      <c r="W15" s="2"/>
    </row>
    <row r="16" spans="2:23" ht="12.75">
      <c r="B16" t="s">
        <v>17</v>
      </c>
      <c r="C16">
        <v>312</v>
      </c>
      <c r="D16">
        <v>16</v>
      </c>
      <c r="E16" s="1">
        <v>2077</v>
      </c>
      <c r="F16" s="2">
        <f t="shared" si="0"/>
        <v>0.05128205128205128</v>
      </c>
      <c r="G16" s="3">
        <f t="shared" si="1"/>
        <v>0.05</v>
      </c>
      <c r="H16">
        <f t="shared" si="2"/>
        <v>0.00020257493721850253</v>
      </c>
      <c r="I16">
        <f t="shared" si="3"/>
        <v>0.04040243334112008</v>
      </c>
      <c r="L16" s="2" t="s">
        <v>578</v>
      </c>
      <c r="M16" s="2" t="s">
        <v>568</v>
      </c>
      <c r="N16" s="18" t="s">
        <v>575</v>
      </c>
      <c r="O16" s="2"/>
      <c r="P16" s="2"/>
      <c r="Q16" s="2"/>
      <c r="R16" s="2"/>
      <c r="W16" s="2"/>
    </row>
    <row r="17" spans="2:23" ht="12.75">
      <c r="B17" t="s">
        <v>18</v>
      </c>
      <c r="C17">
        <v>311</v>
      </c>
      <c r="D17">
        <v>37</v>
      </c>
      <c r="E17" s="1">
        <v>1976</v>
      </c>
      <c r="F17" s="2">
        <f t="shared" si="0"/>
        <v>0.1189710610932476</v>
      </c>
      <c r="G17" s="3">
        <f t="shared" si="1"/>
        <v>0.12</v>
      </c>
      <c r="H17">
        <f t="shared" si="2"/>
        <v>0.006711196399324533</v>
      </c>
      <c r="I17">
        <f t="shared" si="3"/>
        <v>1.9443231267786756</v>
      </c>
      <c r="W17" s="2"/>
    </row>
    <row r="18" spans="2:24" ht="12.75">
      <c r="B18" t="s">
        <v>19</v>
      </c>
      <c r="C18">
        <v>246</v>
      </c>
      <c r="D18">
        <v>18</v>
      </c>
      <c r="E18" s="1">
        <v>1893</v>
      </c>
      <c r="F18" s="2">
        <f t="shared" si="0"/>
        <v>0.07317073170731707</v>
      </c>
      <c r="G18" s="3">
        <f t="shared" si="1"/>
        <v>0.07</v>
      </c>
      <c r="H18">
        <f t="shared" si="2"/>
        <v>0.0013047672902963834</v>
      </c>
      <c r="I18">
        <f t="shared" si="3"/>
        <v>0.2722672783416747</v>
      </c>
      <c r="W18" s="8"/>
      <c r="X18">
        <f>W18+W19/2</f>
        <v>0</v>
      </c>
    </row>
    <row r="19" spans="2:23" ht="12.75">
      <c r="B19" t="s">
        <v>20</v>
      </c>
      <c r="C19">
        <v>312</v>
      </c>
      <c r="D19">
        <v>13</v>
      </c>
      <c r="E19" s="1">
        <v>2217</v>
      </c>
      <c r="F19" s="2">
        <f t="shared" si="0"/>
        <v>0.041666666666666664</v>
      </c>
      <c r="G19" s="3">
        <f t="shared" si="1"/>
        <v>0.04</v>
      </c>
      <c r="H19">
        <f t="shared" si="2"/>
        <v>2.1321284430379536E-05</v>
      </c>
      <c r="I19">
        <f t="shared" si="3"/>
        <v>0.0009710708904159855</v>
      </c>
      <c r="K19" s="29"/>
      <c r="W19" s="8"/>
    </row>
    <row r="20" spans="2:23" ht="12.75">
      <c r="B20" t="s">
        <v>21</v>
      </c>
      <c r="C20">
        <v>336</v>
      </c>
      <c r="D20">
        <v>18</v>
      </c>
      <c r="E20" s="1">
        <v>2093</v>
      </c>
      <c r="F20" s="2">
        <f t="shared" si="0"/>
        <v>0.05357142857142857</v>
      </c>
      <c r="G20" s="3">
        <f t="shared" si="1"/>
        <v>0.05</v>
      </c>
      <c r="H20">
        <f t="shared" si="2"/>
        <v>0.0002729850603749281</v>
      </c>
      <c r="I20">
        <f t="shared" si="3"/>
        <v>0.06277842774299848</v>
      </c>
      <c r="K20" s="29"/>
      <c r="L20" s="14"/>
      <c r="M20" s="14"/>
      <c r="N20" s="14" t="s">
        <v>583</v>
      </c>
      <c r="O20" s="14" t="s">
        <v>584</v>
      </c>
      <c r="P20" s="14" t="s">
        <v>584</v>
      </c>
      <c r="Q20" s="14">
        <v>100</v>
      </c>
      <c r="R20" s="14" t="s">
        <v>571</v>
      </c>
      <c r="W20" s="2"/>
    </row>
    <row r="21" spans="2:23" ht="12.75">
      <c r="B21" t="s">
        <v>22</v>
      </c>
      <c r="C21">
        <v>302</v>
      </c>
      <c r="D21">
        <v>37</v>
      </c>
      <c r="E21" s="1">
        <v>2013</v>
      </c>
      <c r="F21" s="2">
        <f t="shared" si="0"/>
        <v>0.12251655629139073</v>
      </c>
      <c r="G21" s="3">
        <f t="shared" si="1"/>
        <v>0.12</v>
      </c>
      <c r="H21">
        <f t="shared" si="2"/>
        <v>0.007304674285395099</v>
      </c>
      <c r="I21">
        <f t="shared" si="3"/>
        <v>2.0611765885252398</v>
      </c>
      <c r="K21" s="29"/>
      <c r="L21" s="15"/>
      <c r="M21" s="15" t="s">
        <v>558</v>
      </c>
      <c r="N21" s="15"/>
      <c r="O21" s="15" t="s">
        <v>568</v>
      </c>
      <c r="P21" s="15" t="s">
        <v>586</v>
      </c>
      <c r="Q21" s="15"/>
      <c r="R21" s="15" t="s">
        <v>570</v>
      </c>
      <c r="W21" s="2"/>
    </row>
    <row r="22" spans="2:23" ht="12.75">
      <c r="B22" t="s">
        <v>23</v>
      </c>
      <c r="C22">
        <v>347</v>
      </c>
      <c r="D22">
        <v>0</v>
      </c>
      <c r="E22" s="1">
        <v>2072</v>
      </c>
      <c r="F22" s="2">
        <f t="shared" si="0"/>
        <v>0</v>
      </c>
      <c r="G22" s="3">
        <f t="shared" si="1"/>
        <v>0</v>
      </c>
      <c r="H22">
        <f t="shared" si="2"/>
        <v>0.0013726409257673166</v>
      </c>
      <c r="I22">
        <f t="shared" si="3"/>
        <v>0.5524957358779881</v>
      </c>
      <c r="K22" s="29"/>
      <c r="L22">
        <v>0</v>
      </c>
      <c r="M22">
        <f>COUNTIF($G$7:$G$506,L22)</f>
        <v>157</v>
      </c>
      <c r="N22" s="2">
        <f>NORMDIST($L22,$L$8,$M$8,FALSE)*5</f>
        <v>0.0156980170177573</v>
      </c>
      <c r="O22" s="2">
        <f>NORMDIST($L22,$L$8,$M$7,FALSE)*5</f>
        <v>31.82078987911874</v>
      </c>
      <c r="P22" s="2">
        <f>NORMDIST($L22,$L$6,$N$7,FALSE)*6</f>
        <v>35.989619235365865</v>
      </c>
      <c r="Q22">
        <f>COMBIN(Q$20,L22*100)</f>
        <v>1</v>
      </c>
      <c r="R22">
        <f>(1-$L$6)^(Q$20-(L22*100))*L$6^(L22*100)*COMBIN(Q$20,L22*100)*500</f>
        <v>8.5212922504101</v>
      </c>
      <c r="W22" s="2"/>
    </row>
    <row r="23" spans="2:23" ht="12.75">
      <c r="B23" t="s">
        <v>24</v>
      </c>
      <c r="C23">
        <v>313</v>
      </c>
      <c r="D23">
        <v>38</v>
      </c>
      <c r="E23" s="1">
        <v>1832</v>
      </c>
      <c r="F23" s="2">
        <f t="shared" si="0"/>
        <v>0.12140575079872204</v>
      </c>
      <c r="G23" s="3">
        <f t="shared" si="1"/>
        <v>0.12</v>
      </c>
      <c r="H23">
        <f t="shared" si="2"/>
        <v>0.0071160328878082674</v>
      </c>
      <c r="I23">
        <f t="shared" si="3"/>
        <v>2.079191879678076</v>
      </c>
      <c r="K23" s="29"/>
      <c r="L23">
        <f aca="true" t="shared" si="4" ref="L23:L47">L22+0.01</f>
        <v>0.01</v>
      </c>
      <c r="M23">
        <f aca="true" t="shared" si="5" ref="M23:M47">COUNTIF($G$7:$G$506,L23)</f>
        <v>79</v>
      </c>
      <c r="N23" s="2">
        <f>NORMDIST($L23,$L$8,$M$8,FALSE)*5</f>
        <v>1.401315442678325</v>
      </c>
      <c r="O23" s="2">
        <f>NORMDIST($L23,$L$8,$M$7,FALSE)*5</f>
        <v>37.573670960370286</v>
      </c>
      <c r="P23" s="2">
        <f>NORMDIST($L23,$L$6,$N$7,FALSE)*6</f>
        <v>42.93905410495993</v>
      </c>
      <c r="Q23">
        <f aca="true" t="shared" si="6" ref="Q23:Q47">COMBIN(Q$20,L23*100)</f>
        <v>100</v>
      </c>
      <c r="R23">
        <f aca="true" t="shared" si="7" ref="R23:R47">(1-$L$6)^(Q$20-(L23*100))*L$6^(L23*100)*COMBIN(Q$20,L23*100)*500</f>
        <v>35.41521100155375</v>
      </c>
      <c r="W23" s="2"/>
    </row>
    <row r="24" spans="2:23" ht="12.75">
      <c r="B24" t="s">
        <v>25</v>
      </c>
      <c r="C24">
        <v>341</v>
      </c>
      <c r="D24">
        <v>36</v>
      </c>
      <c r="E24" s="1">
        <v>2049</v>
      </c>
      <c r="F24" s="2">
        <f t="shared" si="0"/>
        <v>0.10557184750733138</v>
      </c>
      <c r="G24" s="3">
        <f t="shared" si="1"/>
        <v>0.11</v>
      </c>
      <c r="H24">
        <f t="shared" si="2"/>
        <v>0.00469535746579317</v>
      </c>
      <c r="I24">
        <f t="shared" si="3"/>
        <v>1.4705515090066996</v>
      </c>
      <c r="K24" s="29"/>
      <c r="L24">
        <f t="shared" si="4"/>
        <v>0.02</v>
      </c>
      <c r="M24">
        <f t="shared" si="5"/>
        <v>44</v>
      </c>
      <c r="N24" s="2">
        <f>NORMDIST($L24,$L$8,$M$8,FALSE)*5</f>
        <v>30.801457466534092</v>
      </c>
      <c r="O24" s="2">
        <f>NORMDIST($L24,$L$8,$M$7,FALSE)*5</f>
        <v>42.12471170005315</v>
      </c>
      <c r="P24" s="2">
        <f>NORMDIST($L24,$L$6,$N$7,FALSE)*6</f>
        <v>48.70339869523683</v>
      </c>
      <c r="Q24">
        <f t="shared" si="6"/>
        <v>4950</v>
      </c>
      <c r="R24">
        <f t="shared" si="7"/>
        <v>72.85836244625749</v>
      </c>
      <c r="W24" s="2"/>
    </row>
    <row r="25" spans="2:23" ht="12.75">
      <c r="B25" t="s">
        <v>26</v>
      </c>
      <c r="C25">
        <v>375</v>
      </c>
      <c r="D25">
        <v>55</v>
      </c>
      <c r="E25" s="1">
        <v>2280</v>
      </c>
      <c r="F25" s="2">
        <f t="shared" si="0"/>
        <v>0.14666666666666667</v>
      </c>
      <c r="G25" s="3">
        <f t="shared" si="1"/>
        <v>0.15</v>
      </c>
      <c r="H25">
        <f t="shared" si="2"/>
        <v>0.012015995788261298</v>
      </c>
      <c r="I25">
        <f t="shared" si="3"/>
        <v>4.274473015447241</v>
      </c>
      <c r="K25" s="29"/>
      <c r="L25">
        <f t="shared" si="4"/>
        <v>0.03</v>
      </c>
      <c r="M25">
        <f t="shared" si="5"/>
        <v>34</v>
      </c>
      <c r="N25" s="2">
        <f>NORMDIST($L25,$L$8,$M$8,FALSE)*5</f>
        <v>166.7058623567171</v>
      </c>
      <c r="O25" s="2">
        <f>NORMDIST($L25,$L$8,$M$7,FALSE)*5</f>
        <v>44.84054650696258</v>
      </c>
      <c r="P25" s="2">
        <f>NORMDIST($L25,$L$6,$N$7,FALSE)*6</f>
        <v>52.5167254433663</v>
      </c>
      <c r="Q25">
        <f t="shared" si="6"/>
        <v>161700</v>
      </c>
      <c r="R25">
        <f t="shared" si="7"/>
        <v>98.91646788490144</v>
      </c>
      <c r="W25" s="2"/>
    </row>
    <row r="26" spans="2:23" ht="12.75">
      <c r="B26" t="s">
        <v>27</v>
      </c>
      <c r="C26">
        <v>334</v>
      </c>
      <c r="D26">
        <v>45</v>
      </c>
      <c r="E26" s="1">
        <v>2026</v>
      </c>
      <c r="F26" s="2">
        <f t="shared" si="0"/>
        <v>0.1347305389221557</v>
      </c>
      <c r="G26" s="3">
        <f t="shared" si="1"/>
        <v>0.13</v>
      </c>
      <c r="H26">
        <f t="shared" si="2"/>
        <v>0.009541650024129935</v>
      </c>
      <c r="I26">
        <f t="shared" si="3"/>
        <v>3.0034494289319693</v>
      </c>
      <c r="K26" s="29"/>
      <c r="L26">
        <f t="shared" si="4"/>
        <v>0.04</v>
      </c>
      <c r="M26">
        <f t="shared" si="5"/>
        <v>25</v>
      </c>
      <c r="N26" s="2">
        <f>NORMDIST($L26,$L$8,$M$8,FALSE)*5</f>
        <v>222.16453111406884</v>
      </c>
      <c r="O26" s="2">
        <f>NORMDIST($L26,$L$8,$M$7,FALSE)*5</f>
        <v>45.31954011891874</v>
      </c>
      <c r="P26" s="2">
        <f>NORMDIST($L26,$L$6,$N$7,FALSE)*6</f>
        <v>53.83535524113059</v>
      </c>
      <c r="Q26">
        <f t="shared" si="6"/>
        <v>3921225</v>
      </c>
      <c r="R26">
        <f t="shared" si="7"/>
        <v>99.69301176293118</v>
      </c>
      <c r="W26" s="2"/>
    </row>
    <row r="27" spans="2:23" ht="12.75">
      <c r="B27" t="s">
        <v>28</v>
      </c>
      <c r="C27">
        <v>275</v>
      </c>
      <c r="D27">
        <v>27</v>
      </c>
      <c r="E27" s="1">
        <v>1896</v>
      </c>
      <c r="F27" s="2">
        <f t="shared" si="0"/>
        <v>0.09818181818181818</v>
      </c>
      <c r="G27" s="3">
        <f t="shared" si="1"/>
        <v>0.1</v>
      </c>
      <c r="H27">
        <f t="shared" si="2"/>
        <v>0.0037372007923955185</v>
      </c>
      <c r="I27">
        <f t="shared" si="3"/>
        <v>0.9340328195501777</v>
      </c>
      <c r="K27" s="29"/>
      <c r="L27">
        <f t="shared" si="4"/>
        <v>0.05</v>
      </c>
      <c r="M27">
        <f t="shared" si="5"/>
        <v>31</v>
      </c>
      <c r="N27" s="2">
        <f>NORMDIST($L27,$L$8,$M$8,FALSE)*5</f>
        <v>72.9025673641802</v>
      </c>
      <c r="O27" s="2">
        <f>NORMDIST($L27,$L$8,$M$7,FALSE)*5</f>
        <v>43.4891313392943</v>
      </c>
      <c r="P27" s="2">
        <f>NORMDIST($L27,$L$6,$N$7,FALSE)*6</f>
        <v>52.46493048836491</v>
      </c>
      <c r="Q27">
        <f t="shared" si="6"/>
        <v>75287520</v>
      </c>
      <c r="R27">
        <f t="shared" si="7"/>
        <v>79.55185634955504</v>
      </c>
      <c r="W27" s="2"/>
    </row>
    <row r="28" spans="2:23" ht="12.75">
      <c r="B28" t="s">
        <v>29</v>
      </c>
      <c r="C28">
        <v>342</v>
      </c>
      <c r="D28">
        <v>35</v>
      </c>
      <c r="E28" s="1">
        <v>1901</v>
      </c>
      <c r="F28" s="2">
        <f t="shared" si="0"/>
        <v>0.1023391812865497</v>
      </c>
      <c r="G28" s="3">
        <f t="shared" si="1"/>
        <v>0.1</v>
      </c>
      <c r="H28">
        <f t="shared" si="2"/>
        <v>0.004262785700541817</v>
      </c>
      <c r="I28">
        <f t="shared" si="3"/>
        <v>1.3332334809687965</v>
      </c>
      <c r="K28" s="29"/>
      <c r="L28">
        <f t="shared" si="4"/>
        <v>0.060000000000000005</v>
      </c>
      <c r="M28">
        <f t="shared" si="5"/>
        <v>16</v>
      </c>
      <c r="N28" s="2">
        <f>NORMDIST($L28,$L$8,$M$8,FALSE)*5</f>
        <v>5.890540792016479</v>
      </c>
      <c r="O28" s="2">
        <f>NORMDIST($L28,$L$8,$M$7,FALSE)*5</f>
        <v>39.62384477461464</v>
      </c>
      <c r="P28" s="2">
        <f>NORMDIST($L28,$L$6,$N$7,FALSE)*6</f>
        <v>48.60737799470188</v>
      </c>
      <c r="Q28">
        <f t="shared" si="6"/>
        <v>1192052400</v>
      </c>
      <c r="R28">
        <f t="shared" si="7"/>
        <v>52.348838075718035</v>
      </c>
      <c r="W28" s="2"/>
    </row>
    <row r="29" spans="2:23" ht="12.75">
      <c r="B29" t="s">
        <v>30</v>
      </c>
      <c r="C29">
        <v>360</v>
      </c>
      <c r="D29">
        <v>36</v>
      </c>
      <c r="E29" s="1">
        <v>2184</v>
      </c>
      <c r="F29" s="2">
        <f t="shared" si="0"/>
        <v>0.1</v>
      </c>
      <c r="G29" s="3">
        <f t="shared" si="1"/>
        <v>0.1</v>
      </c>
      <c r="H29">
        <f t="shared" si="2"/>
        <v>0.003962807119892002</v>
      </c>
      <c r="I29">
        <f t="shared" si="3"/>
        <v>1.3002169266438703</v>
      </c>
      <c r="K29" s="29"/>
      <c r="L29">
        <f t="shared" si="4"/>
        <v>0.07</v>
      </c>
      <c r="M29">
        <f t="shared" si="5"/>
        <v>20</v>
      </c>
      <c r="N29" s="2">
        <f>NORMDIST($L29,$L$8,$M$8,FALSE)*5</f>
        <v>0.11719572210444346</v>
      </c>
      <c r="O29" s="2">
        <f>NORMDIST($L29,$L$8,$M$7,FALSE)*5</f>
        <v>34.277815425671555</v>
      </c>
      <c r="P29" s="2">
        <f>NORMDIST($L29,$L$6,$N$7,FALSE)*6</f>
        <v>42.812132617528846</v>
      </c>
      <c r="Q29">
        <f t="shared" si="6"/>
        <v>16007560799.999996</v>
      </c>
      <c r="R29">
        <f t="shared" si="7"/>
        <v>29.21603213217531</v>
      </c>
      <c r="W29" s="2"/>
    </row>
    <row r="30" spans="2:23" ht="12.75">
      <c r="B30" t="s">
        <v>31</v>
      </c>
      <c r="C30">
        <v>298</v>
      </c>
      <c r="D30">
        <v>20</v>
      </c>
      <c r="E30" s="1">
        <v>2183</v>
      </c>
      <c r="F30" s="2">
        <f t="shared" si="0"/>
        <v>0.06711409395973154</v>
      </c>
      <c r="G30" s="3">
        <f t="shared" si="1"/>
        <v>0.07</v>
      </c>
      <c r="H30">
        <f t="shared" si="2"/>
        <v>0.0009038997110678796</v>
      </c>
      <c r="I30">
        <f t="shared" si="3"/>
        <v>0.22066087591941486</v>
      </c>
      <c r="K30" s="29"/>
      <c r="L30">
        <f t="shared" si="4"/>
        <v>0.08</v>
      </c>
      <c r="M30">
        <f t="shared" si="5"/>
        <v>14</v>
      </c>
      <c r="N30" s="2">
        <f>NORMDIST($L30,$L$8,$M$8,FALSE)*5</f>
        <v>0.0005741331154125693</v>
      </c>
      <c r="O30" s="2">
        <f>NORMDIST($L30,$L$8,$M$7,FALSE)*5</f>
        <v>28.15466083060884</v>
      </c>
      <c r="P30" s="2">
        <f>NORMDIST($L30,$L$6,$N$7,FALSE)*6</f>
        <v>35.84784917536031</v>
      </c>
      <c r="Q30">
        <f t="shared" si="6"/>
        <v>186087894300</v>
      </c>
      <c r="R30">
        <f t="shared" si="7"/>
        <v>14.115574820262923</v>
      </c>
      <c r="W30" s="2"/>
    </row>
    <row r="31" spans="2:23" ht="12.75">
      <c r="B31" t="s">
        <v>32</v>
      </c>
      <c r="C31">
        <v>327</v>
      </c>
      <c r="D31">
        <v>39</v>
      </c>
      <c r="E31" s="1">
        <v>2179</v>
      </c>
      <c r="F31" s="2">
        <f t="shared" si="0"/>
        <v>0.11926605504587157</v>
      </c>
      <c r="G31" s="3">
        <f t="shared" si="1"/>
        <v>0.12</v>
      </c>
      <c r="H31">
        <f t="shared" si="2"/>
        <v>0.006759616346249329</v>
      </c>
      <c r="I31">
        <f t="shared" si="3"/>
        <v>2.0596354598933955</v>
      </c>
      <c r="K31" s="29"/>
      <c r="L31">
        <f t="shared" si="4"/>
        <v>0.09</v>
      </c>
      <c r="M31">
        <f t="shared" si="5"/>
        <v>13</v>
      </c>
      <c r="N31" s="2">
        <f>NORMDIST($L31,$L$8,$M$8,FALSE)*5</f>
        <v>6.9256044205539E-07</v>
      </c>
      <c r="O31" s="2">
        <f>NORMDIST($L31,$L$8,$M$7,FALSE)*5</f>
        <v>21.956752456761798</v>
      </c>
      <c r="P31" s="2">
        <f>NORMDIST($L31,$L$6,$N$7,FALSE)*6</f>
        <v>28.535856976863982</v>
      </c>
      <c r="Q31">
        <f t="shared" si="6"/>
        <v>1902231808400</v>
      </c>
      <c r="R31">
        <f t="shared" si="7"/>
        <v>5.996920058851793</v>
      </c>
      <c r="W31" s="2"/>
    </row>
    <row r="32" spans="2:23" ht="12.75">
      <c r="B32" t="s">
        <v>33</v>
      </c>
      <c r="C32">
        <v>280</v>
      </c>
      <c r="D32">
        <v>36</v>
      </c>
      <c r="E32" s="1">
        <v>1998</v>
      </c>
      <c r="F32" s="2">
        <f t="shared" si="0"/>
        <v>0.12857142857142856</v>
      </c>
      <c r="G32" s="3">
        <f t="shared" si="1"/>
        <v>0.13</v>
      </c>
      <c r="H32">
        <f t="shared" si="2"/>
        <v>0.008376323991682725</v>
      </c>
      <c r="I32">
        <f t="shared" si="3"/>
        <v>2.20141181668435</v>
      </c>
      <c r="K32" s="29"/>
      <c r="L32">
        <f t="shared" si="4"/>
        <v>0.09999999999999999</v>
      </c>
      <c r="M32">
        <f t="shared" si="5"/>
        <v>13</v>
      </c>
      <c r="N32" s="2">
        <f>NORMDIST($L32,$L$8,$M$8,FALSE)*5</f>
        <v>2.057060252774312E-10</v>
      </c>
      <c r="O32" s="2">
        <f>NORMDIST($L32,$L$8,$M$7,FALSE)*5</f>
        <v>16.257978804259796</v>
      </c>
      <c r="P32" s="2">
        <f>NORMDIST($L32,$L$6,$N$7,FALSE)*6</f>
        <v>21.594855875938478</v>
      </c>
      <c r="Q32">
        <f t="shared" si="6"/>
        <v>17310309456440.006</v>
      </c>
      <c r="R32">
        <f t="shared" si="7"/>
        <v>2.2680573149272445</v>
      </c>
      <c r="W32" s="2"/>
    </row>
    <row r="33" spans="2:23" ht="12.75">
      <c r="B33" t="s">
        <v>34</v>
      </c>
      <c r="C33">
        <v>317</v>
      </c>
      <c r="D33">
        <v>20</v>
      </c>
      <c r="E33" s="1">
        <v>1856</v>
      </c>
      <c r="F33" s="2">
        <f t="shared" si="0"/>
        <v>0.06309148264984227</v>
      </c>
      <c r="G33" s="3">
        <f t="shared" si="1"/>
        <v>0.06</v>
      </c>
      <c r="H33">
        <f t="shared" si="2"/>
        <v>0.0006782020987066928</v>
      </c>
      <c r="I33">
        <f t="shared" si="3"/>
        <v>0.17046057762272956</v>
      </c>
      <c r="K33" s="29"/>
      <c r="L33">
        <f t="shared" si="4"/>
        <v>0.10999999999999999</v>
      </c>
      <c r="M33">
        <f t="shared" si="5"/>
        <v>12</v>
      </c>
      <c r="N33" s="2">
        <f>NORMDIST($L33,$L$8,$M$8,FALSE)*5</f>
        <v>1.5044598086606376E-14</v>
      </c>
      <c r="O33" s="2">
        <f>NORMDIST($L33,$L$8,$M$7,FALSE)*5</f>
        <v>11.429984517949078</v>
      </c>
      <c r="P33" s="2">
        <f>NORMDIST($L33,$L$6,$N$7,FALSE)*6</f>
        <v>15.536073762555635</v>
      </c>
      <c r="Q33">
        <f t="shared" si="6"/>
        <v>17310309456440.006</v>
      </c>
      <c r="R33">
        <f t="shared" si="7"/>
        <v>0.09426237947407623</v>
      </c>
      <c r="W33" s="2"/>
    </row>
    <row r="34" spans="2:23" ht="12.75">
      <c r="B34" t="s">
        <v>35</v>
      </c>
      <c r="C34">
        <v>345</v>
      </c>
      <c r="D34">
        <v>24</v>
      </c>
      <c r="E34" s="1">
        <v>2183</v>
      </c>
      <c r="F34" s="2">
        <f t="shared" si="0"/>
        <v>0.06956521739130435</v>
      </c>
      <c r="G34" s="3">
        <f t="shared" si="1"/>
        <v>0.07</v>
      </c>
      <c r="H34">
        <f t="shared" si="2"/>
        <v>0.0010572934010752257</v>
      </c>
      <c r="I34">
        <f t="shared" si="3"/>
        <v>0.3035582086424208</v>
      </c>
      <c r="K34" s="29"/>
      <c r="L34">
        <f t="shared" si="4"/>
        <v>0.11999999999999998</v>
      </c>
      <c r="M34">
        <f t="shared" si="5"/>
        <v>12</v>
      </c>
      <c r="N34" s="2">
        <f>NORMDIST($L34,$L$8,$M$8,FALSE)*5</f>
        <v>2.709308216649206E-19</v>
      </c>
      <c r="O34" s="2">
        <f>NORMDIST($L34,$L$8,$M$7,FALSE)*5</f>
        <v>7.629663302983608</v>
      </c>
      <c r="P34" s="2">
        <f>NORMDIST($L34,$L$6,$N$7,FALSE)*6</f>
        <v>10.625853243625956</v>
      </c>
      <c r="Q34">
        <f t="shared" si="6"/>
        <v>141629804643600.03</v>
      </c>
      <c r="R34">
        <f t="shared" si="7"/>
        <v>0.032053288765403094</v>
      </c>
      <c r="W34" s="2"/>
    </row>
    <row r="35" spans="2:23" ht="12.75">
      <c r="B35" t="s">
        <v>36</v>
      </c>
      <c r="C35">
        <v>317</v>
      </c>
      <c r="D35">
        <v>32</v>
      </c>
      <c r="E35" s="1">
        <v>2189</v>
      </c>
      <c r="F35" s="2">
        <f t="shared" si="0"/>
        <v>0.10094637223974763</v>
      </c>
      <c r="G35" s="3">
        <f t="shared" si="1"/>
        <v>0.1</v>
      </c>
      <c r="H35">
        <f t="shared" si="2"/>
        <v>0.004082852578107453</v>
      </c>
      <c r="I35">
        <f t="shared" si="3"/>
        <v>1.1812556707160093</v>
      </c>
      <c r="K35" s="29"/>
      <c r="L35">
        <f t="shared" si="4"/>
        <v>0.12999999999999998</v>
      </c>
      <c r="M35">
        <f t="shared" si="5"/>
        <v>12</v>
      </c>
      <c r="N35" s="2">
        <f>NORMDIST($L35,$L$8,$M$8,FALSE)*5</f>
        <v>1.2013802401789588E-24</v>
      </c>
      <c r="O35" s="2">
        <f>NORMDIST($L35,$L$8,$M$7,FALSE)*5</f>
        <v>4.835548521441247</v>
      </c>
      <c r="P35" s="2">
        <f>NORMDIST($L35,$L$6,$N$7,FALSE)*6</f>
        <v>6.909043494913691</v>
      </c>
      <c r="Q35">
        <f t="shared" si="6"/>
        <v>1050421051106700</v>
      </c>
      <c r="R35">
        <f t="shared" si="7"/>
        <v>0.009880199865720774</v>
      </c>
      <c r="W35" s="2"/>
    </row>
    <row r="36" spans="2:23" ht="12.75">
      <c r="B36" t="s">
        <v>37</v>
      </c>
      <c r="C36">
        <v>299</v>
      </c>
      <c r="D36">
        <v>24</v>
      </c>
      <c r="E36" s="1">
        <v>1950</v>
      </c>
      <c r="F36" s="2">
        <f t="shared" si="0"/>
        <v>0.0802675585284281</v>
      </c>
      <c r="G36" s="3">
        <f t="shared" si="1"/>
        <v>0.08</v>
      </c>
      <c r="H36">
        <f t="shared" si="2"/>
        <v>0.0018678291908917266</v>
      </c>
      <c r="I36">
        <f t="shared" si="3"/>
        <v>0.48717288627809546</v>
      </c>
      <c r="K36" s="29"/>
      <c r="L36">
        <f t="shared" si="4"/>
        <v>0.13999999999999999</v>
      </c>
      <c r="M36">
        <f t="shared" si="5"/>
        <v>5</v>
      </c>
      <c r="N36" s="2">
        <f>NORMDIST($L36,$L$8,$M$8,FALSE)*5</f>
        <v>1.3117370988440018E-30</v>
      </c>
      <c r="O36" s="2">
        <f>NORMDIST($L36,$L$8,$M$7,FALSE)*5</f>
        <v>2.9098242556471288</v>
      </c>
      <c r="P36" s="2">
        <f>NORMDIST($L36,$L$6,$N$7,FALSE)*6</f>
        <v>4.2707447366988225</v>
      </c>
      <c r="Q36">
        <f t="shared" si="6"/>
        <v>7110542499799198</v>
      </c>
      <c r="R36">
        <f t="shared" si="7"/>
        <v>0.0027796455710410017</v>
      </c>
      <c r="W36" s="2"/>
    </row>
    <row r="37" spans="2:23" ht="12.75">
      <c r="B37" t="s">
        <v>38</v>
      </c>
      <c r="C37">
        <v>321</v>
      </c>
      <c r="D37">
        <v>17</v>
      </c>
      <c r="E37" s="1">
        <v>2045</v>
      </c>
      <c r="F37" s="2">
        <f t="shared" si="0"/>
        <v>0.0529595015576324</v>
      </c>
      <c r="G37" s="3">
        <f t="shared" si="1"/>
        <v>0.05</v>
      </c>
      <c r="H37">
        <f t="shared" si="2"/>
        <v>0.00025313868115967524</v>
      </c>
      <c r="I37">
        <f t="shared" si="3"/>
        <v>0.05472606942763211</v>
      </c>
      <c r="K37" s="29"/>
      <c r="L37">
        <f t="shared" si="4"/>
        <v>0.15</v>
      </c>
      <c r="M37">
        <f t="shared" si="5"/>
        <v>6</v>
      </c>
      <c r="N37" s="2">
        <f>NORMDIST($L37,$L$8,$M$8,FALSE)*5</f>
        <v>3.5266094343268514E-37</v>
      </c>
      <c r="O37" s="2">
        <f>NORMDIST($L37,$L$8,$M$7,FALSE)*5</f>
        <v>1.6625258843681576</v>
      </c>
      <c r="P37" s="2">
        <f>NORMDIST($L37,$L$6,$N$7,FALSE)*6</f>
        <v>2.5096946002224567</v>
      </c>
      <c r="Q37">
        <f t="shared" si="6"/>
        <v>2.5333847134998864E+17</v>
      </c>
      <c r="R37">
        <f t="shared" si="7"/>
        <v>0.004115970046371011</v>
      </c>
      <c r="W37" s="2"/>
    </row>
    <row r="38" spans="2:23" ht="12.75">
      <c r="B38" t="s">
        <v>39</v>
      </c>
      <c r="C38">
        <v>279</v>
      </c>
      <c r="D38">
        <v>44</v>
      </c>
      <c r="E38" s="1">
        <v>1703</v>
      </c>
      <c r="F38" s="2">
        <f t="shared" si="0"/>
        <v>0.15770609318996415</v>
      </c>
      <c r="G38" s="3">
        <f t="shared" si="1"/>
        <v>0.16</v>
      </c>
      <c r="H38">
        <f t="shared" si="2"/>
        <v>0.014558093347893781</v>
      </c>
      <c r="I38">
        <f t="shared" si="3"/>
        <v>3.871876838018508</v>
      </c>
      <c r="K38" s="29"/>
      <c r="L38">
        <f t="shared" si="4"/>
        <v>0.16</v>
      </c>
      <c r="M38">
        <f t="shared" si="5"/>
        <v>2</v>
      </c>
      <c r="N38" s="2">
        <f>NORMDIST($L38,$L$8,$M$8,FALSE)*5</f>
        <v>2.334598353833953E-44</v>
      </c>
      <c r="O38" s="2">
        <f>NORMDIST($L38,$L$8,$M$7,FALSE)*5</f>
        <v>0.9018840644121746</v>
      </c>
      <c r="P38" s="2">
        <f>NORMDIST($L38,$L$6,$N$7,FALSE)*6</f>
        <v>1.4020700506183166</v>
      </c>
      <c r="Q38">
        <f t="shared" si="6"/>
        <v>1.3458606290468155E+18</v>
      </c>
      <c r="R38">
        <f t="shared" si="7"/>
        <v>0.0009087732226888455</v>
      </c>
      <c r="W38" s="2"/>
    </row>
    <row r="39" spans="2:23" ht="12.75">
      <c r="B39" t="s">
        <v>40</v>
      </c>
      <c r="C39">
        <v>301</v>
      </c>
      <c r="D39">
        <v>16</v>
      </c>
      <c r="E39" s="1">
        <v>2023</v>
      </c>
      <c r="F39" s="2">
        <f t="shared" si="0"/>
        <v>0.053156146179401995</v>
      </c>
      <c r="G39" s="3">
        <f t="shared" si="1"/>
        <v>0.05</v>
      </c>
      <c r="H39">
        <f t="shared" si="2"/>
        <v>0.00025943471291144094</v>
      </c>
      <c r="I39">
        <f t="shared" si="3"/>
        <v>0.05287367765072609</v>
      </c>
      <c r="K39" s="29"/>
      <c r="L39">
        <f t="shared" si="4"/>
        <v>0.17</v>
      </c>
      <c r="M39">
        <f t="shared" si="5"/>
        <v>1</v>
      </c>
      <c r="N39" s="2">
        <f>NORMDIST($L39,$L$8,$M$8,FALSE)*5</f>
        <v>3.805495663843188E-52</v>
      </c>
      <c r="O39" s="2">
        <f>NORMDIST($L39,$L$8,$M$7,FALSE)*5</f>
        <v>0.4645298782059034</v>
      </c>
      <c r="P39" s="2">
        <f>NORMDIST($L39,$L$6,$N$7,FALSE)*6</f>
        <v>0.744646449476419</v>
      </c>
      <c r="Q39">
        <f t="shared" si="6"/>
        <v>6.6501348729372E+18</v>
      </c>
      <c r="R39">
        <f t="shared" si="7"/>
        <v>0.0001866251887222466</v>
      </c>
      <c r="W39" s="2"/>
    </row>
    <row r="40" spans="2:23" ht="12.75">
      <c r="B40" t="s">
        <v>41</v>
      </c>
      <c r="C40">
        <v>268</v>
      </c>
      <c r="D40">
        <v>15</v>
      </c>
      <c r="E40" s="1">
        <v>2066</v>
      </c>
      <c r="F40" s="2">
        <f t="shared" si="0"/>
        <v>0.055970149253731345</v>
      </c>
      <c r="G40" s="3">
        <f t="shared" si="1"/>
        <v>0.06</v>
      </c>
      <c r="H40">
        <f t="shared" si="2"/>
        <v>0.0003580034926504242</v>
      </c>
      <c r="I40">
        <f t="shared" si="3"/>
        <v>0.06918968590739812</v>
      </c>
      <c r="K40" s="29"/>
      <c r="L40">
        <f t="shared" si="4"/>
        <v>0.18000000000000002</v>
      </c>
      <c r="M40">
        <f t="shared" si="5"/>
        <v>0</v>
      </c>
      <c r="N40" s="2">
        <f>NORMDIST($L40,$L$8,$M$8,FALSE)*5</f>
        <v>1.5274061480945995E-60</v>
      </c>
      <c r="O40" s="2">
        <f>NORMDIST($L40,$L$8,$M$7,FALSE)*5</f>
        <v>0.22717327227654865</v>
      </c>
      <c r="P40" s="2">
        <f>NORMDIST($L40,$L$6,$N$7,FALSE)*6</f>
        <v>0.375977718364053</v>
      </c>
      <c r="Q40">
        <f t="shared" si="6"/>
        <v>3.0664510802988204E+19</v>
      </c>
      <c r="R40">
        <f t="shared" si="7"/>
        <v>3.576516397160931E-05</v>
      </c>
      <c r="W40" s="2"/>
    </row>
    <row r="41" spans="2:23" ht="12.75">
      <c r="B41" t="s">
        <v>42</v>
      </c>
      <c r="C41">
        <v>280</v>
      </c>
      <c r="D41">
        <v>20</v>
      </c>
      <c r="E41" s="1">
        <v>2027</v>
      </c>
      <c r="F41" s="2">
        <f t="shared" si="0"/>
        <v>0.07142857142857142</v>
      </c>
      <c r="G41" s="3">
        <f t="shared" si="1"/>
        <v>0.07</v>
      </c>
      <c r="H41">
        <f t="shared" si="2"/>
        <v>0.0011819433093257644</v>
      </c>
      <c r="I41">
        <f t="shared" si="3"/>
        <v>0.2782907041267491</v>
      </c>
      <c r="K41" s="29"/>
      <c r="L41">
        <f t="shared" si="4"/>
        <v>0.19000000000000003</v>
      </c>
      <c r="M41">
        <f t="shared" si="5"/>
        <v>3</v>
      </c>
      <c r="N41" s="2">
        <f>NORMDIST($L41,$L$8,$M$8,FALSE)*5</f>
        <v>1.5095311656231153E-69</v>
      </c>
      <c r="O41" s="2">
        <f>NORMDIST($L41,$L$8,$M$7,FALSE)*5</f>
        <v>0.105482753153669</v>
      </c>
      <c r="P41" s="2">
        <f>NORMDIST($L41,$L$6,$N$7,FALSE)*6</f>
        <v>0.18047026966054017</v>
      </c>
      <c r="Q41">
        <f t="shared" si="6"/>
        <v>1.323415729392123E+20</v>
      </c>
      <c r="R41">
        <f t="shared" si="7"/>
        <v>6.415120895165644E-06</v>
      </c>
      <c r="W41" s="2"/>
    </row>
    <row r="42" spans="2:23" ht="12.75">
      <c r="B42" t="s">
        <v>43</v>
      </c>
      <c r="C42">
        <v>307</v>
      </c>
      <c r="D42">
        <v>10</v>
      </c>
      <c r="E42" s="1">
        <v>2089</v>
      </c>
      <c r="F42" s="2">
        <f t="shared" si="0"/>
        <v>0.03257328990228013</v>
      </c>
      <c r="G42" s="3">
        <f t="shared" si="1"/>
        <v>0.03</v>
      </c>
      <c r="H42">
        <f t="shared" si="2"/>
        <v>2.003349396037765E-05</v>
      </c>
      <c r="I42">
        <f t="shared" si="3"/>
        <v>0.0164910609838161</v>
      </c>
      <c r="K42" s="29"/>
      <c r="L42">
        <f t="shared" si="4"/>
        <v>0.20000000000000004</v>
      </c>
      <c r="M42">
        <f t="shared" si="5"/>
        <v>0</v>
      </c>
      <c r="N42" s="2">
        <f>NORMDIST($L42,$L$8,$M$8,FALSE)*5</f>
        <v>3.6734478587936686E-79</v>
      </c>
      <c r="O42" s="2">
        <f>NORMDIST($L42,$L$8,$M$7,FALSE)*5</f>
        <v>0.04650357287517423</v>
      </c>
      <c r="P42" s="2">
        <f>NORMDIST($L42,$L$6,$N$7,FALSE)*6</f>
        <v>0.08235326098585576</v>
      </c>
      <c r="Q42">
        <f t="shared" si="6"/>
        <v>5.359833704038098E+20</v>
      </c>
      <c r="R42">
        <f t="shared" si="7"/>
        <v>1.0798022839457578E-06</v>
      </c>
      <c r="W42" s="2"/>
    </row>
    <row r="43" spans="2:23" ht="12.75">
      <c r="B43" t="s">
        <v>44</v>
      </c>
      <c r="C43">
        <v>361</v>
      </c>
      <c r="D43">
        <v>17</v>
      </c>
      <c r="E43" s="1">
        <v>2228</v>
      </c>
      <c r="F43" s="2">
        <f t="shared" si="0"/>
        <v>0.04709141274238227</v>
      </c>
      <c r="G43" s="3">
        <f t="shared" si="1"/>
        <v>0.05</v>
      </c>
      <c r="H43">
        <f t="shared" si="2"/>
        <v>0.00010084665879140241</v>
      </c>
      <c r="I43">
        <f t="shared" si="3"/>
        <v>0.018656828833854094</v>
      </c>
      <c r="K43" s="29"/>
      <c r="L43">
        <f t="shared" si="4"/>
        <v>0.21000000000000005</v>
      </c>
      <c r="M43">
        <f t="shared" si="5"/>
        <v>0</v>
      </c>
      <c r="N43" s="2">
        <f>NORMDIST($L43,$L$8,$M$8,FALSE)*5</f>
        <v>2.2011514353508192E-89</v>
      </c>
      <c r="O43" s="2">
        <f>NORMDIST($L43,$L$8,$M$7,FALSE)*5</f>
        <v>0.019465780741810285</v>
      </c>
      <c r="P43" s="2">
        <f>NORMDIST($L43,$L$6,$N$7,FALSE)*6</f>
        <v>0.03572625623497445</v>
      </c>
      <c r="Q43">
        <f t="shared" si="6"/>
        <v>2.0418414110621326E+21</v>
      </c>
      <c r="R43">
        <f t="shared" si="7"/>
        <v>1.7096188879795253E-07</v>
      </c>
      <c r="W43" s="2"/>
    </row>
    <row r="44" spans="2:23" ht="12.75">
      <c r="B44" t="s">
        <v>45</v>
      </c>
      <c r="C44">
        <v>338</v>
      </c>
      <c r="D44">
        <v>50</v>
      </c>
      <c r="E44" s="1">
        <v>1917</v>
      </c>
      <c r="F44" s="2">
        <f t="shared" si="0"/>
        <v>0.14792899408284024</v>
      </c>
      <c r="G44" s="3">
        <f t="shared" si="1"/>
        <v>0.15</v>
      </c>
      <c r="H44">
        <f t="shared" si="2"/>
        <v>0.012294335603886708</v>
      </c>
      <c r="I44">
        <f t="shared" si="3"/>
        <v>3.9443690561777727</v>
      </c>
      <c r="K44" s="29"/>
      <c r="L44">
        <f t="shared" si="4"/>
        <v>0.22000000000000006</v>
      </c>
      <c r="M44">
        <f t="shared" si="5"/>
        <v>1</v>
      </c>
      <c r="N44" s="2">
        <f>NORMDIST($L44,$L$8,$M$8,FALSE)*5</f>
        <v>3.2476574194424054E-100</v>
      </c>
      <c r="O44" s="2">
        <f>NORMDIST($L44,$L$8,$M$7,FALSE)*5</f>
        <v>0.007736383235926375</v>
      </c>
      <c r="P44" s="2">
        <f>NORMDIST($L44,$L$6,$N$7,FALSE)*6</f>
        <v>0.014734173888592841</v>
      </c>
      <c r="Q44">
        <f t="shared" si="6"/>
        <v>7.332066885177658E+21</v>
      </c>
      <c r="R44">
        <f t="shared" si="7"/>
        <v>2.5514560456285627E-08</v>
      </c>
      <c r="W44" s="2"/>
    </row>
    <row r="45" spans="2:23" ht="12.75">
      <c r="B45" t="s">
        <v>46</v>
      </c>
      <c r="C45">
        <v>334</v>
      </c>
      <c r="D45">
        <v>40</v>
      </c>
      <c r="E45" s="1">
        <v>2067</v>
      </c>
      <c r="F45" s="2">
        <f t="shared" si="0"/>
        <v>0.11976047904191617</v>
      </c>
      <c r="G45" s="3">
        <f t="shared" si="1"/>
        <v>0.12</v>
      </c>
      <c r="H45">
        <f t="shared" si="2"/>
        <v>0.006841160803990432</v>
      </c>
      <c r="I45">
        <f t="shared" si="3"/>
        <v>2.130018991437359</v>
      </c>
      <c r="K45" s="29"/>
      <c r="L45">
        <f t="shared" si="4"/>
        <v>0.23000000000000007</v>
      </c>
      <c r="M45">
        <f t="shared" si="5"/>
        <v>0</v>
      </c>
      <c r="N45" s="2">
        <f>NORMDIST($L45,$L$8,$M$8,FALSE)*5</f>
        <v>1.179871597556103E-111</v>
      </c>
      <c r="O45" s="2">
        <f>NORMDIST($L45,$L$8,$M$7,FALSE)*5</f>
        <v>0.0029193405841302067</v>
      </c>
      <c r="P45" s="2">
        <f>NORMDIST($L45,$L$6,$N$7,FALSE)*6</f>
        <v>0.00577691061090168</v>
      </c>
      <c r="Q45">
        <f t="shared" si="6"/>
        <v>2.486527030625465E+22</v>
      </c>
      <c r="R45">
        <f t="shared" si="7"/>
        <v>3.596161862807761E-09</v>
      </c>
      <c r="W45" s="2"/>
    </row>
    <row r="46" spans="2:23" ht="12.75">
      <c r="B46" t="s">
        <v>47</v>
      </c>
      <c r="C46">
        <v>440</v>
      </c>
      <c r="D46">
        <v>49</v>
      </c>
      <c r="E46" s="1">
        <v>2446</v>
      </c>
      <c r="F46" s="2">
        <f t="shared" si="0"/>
        <v>0.11136363636363636</v>
      </c>
      <c r="G46" s="3">
        <f t="shared" si="1"/>
        <v>0.11</v>
      </c>
      <c r="H46">
        <f t="shared" si="2"/>
        <v>0.005522640055174764</v>
      </c>
      <c r="I46">
        <f t="shared" si="3"/>
        <v>2.2469475509460515</v>
      </c>
      <c r="K46" s="29"/>
      <c r="L46">
        <f t="shared" si="4"/>
        <v>0.24000000000000007</v>
      </c>
      <c r="M46">
        <f t="shared" si="5"/>
        <v>0</v>
      </c>
      <c r="N46" s="2">
        <f>NORMDIST($L46,$L$8,$M$8,FALSE)*5</f>
        <v>1.055464252234188E-123</v>
      </c>
      <c r="O46" s="2">
        <f>NORMDIST($L46,$L$8,$M$7,FALSE)*5</f>
        <v>0.001045953063152</v>
      </c>
      <c r="P46" s="2">
        <f>NORMDIST($L46,$L$6,$N$7,FALSE)*6</f>
        <v>0.002153263002674856</v>
      </c>
      <c r="Q46">
        <f t="shared" si="6"/>
        <v>7.977607556590038E+22</v>
      </c>
      <c r="R46">
        <f t="shared" si="7"/>
        <v>4.795159833979947E-10</v>
      </c>
      <c r="W46" s="2"/>
    </row>
    <row r="47" spans="2:23" ht="12.75">
      <c r="B47" t="s">
        <v>48</v>
      </c>
      <c r="C47">
        <v>400</v>
      </c>
      <c r="D47">
        <v>53</v>
      </c>
      <c r="E47" s="1">
        <v>2223</v>
      </c>
      <c r="F47" s="2">
        <f t="shared" si="0"/>
        <v>0.1325</v>
      </c>
      <c r="G47" s="3">
        <f t="shared" si="1"/>
        <v>0.13</v>
      </c>
      <c r="H47">
        <f t="shared" si="2"/>
        <v>0.009110861132982526</v>
      </c>
      <c r="I47">
        <f t="shared" si="3"/>
        <v>3.429721378001796</v>
      </c>
      <c r="K47" s="29"/>
      <c r="L47">
        <f t="shared" si="4"/>
        <v>0.25000000000000006</v>
      </c>
      <c r="M47">
        <f t="shared" si="5"/>
        <v>0</v>
      </c>
      <c r="N47" s="2">
        <f>NORMDIST($L47,$L$8,$M$8,FALSE)*5</f>
        <v>2.3248586711401524E-136</v>
      </c>
      <c r="O47" s="2">
        <f>NORMDIST($L47,$L$8,$M$7,FALSE)*5</f>
        <v>0.0003558117364289335</v>
      </c>
      <c r="P47" s="2">
        <f>NORMDIST($L47,$L$6,$N$7,FALSE)*6</f>
        <v>0.000763009743128277</v>
      </c>
      <c r="Q47">
        <f t="shared" si="6"/>
        <v>2.4251926972033706E+23</v>
      </c>
      <c r="R47">
        <f t="shared" si="7"/>
        <v>6.058443257677736E-11</v>
      </c>
      <c r="W47" s="2"/>
    </row>
    <row r="48" spans="2:23" ht="12.75">
      <c r="B48" t="s">
        <v>49</v>
      </c>
      <c r="C48">
        <v>344</v>
      </c>
      <c r="D48">
        <v>36</v>
      </c>
      <c r="E48" s="1">
        <v>2024</v>
      </c>
      <c r="F48" s="2">
        <f t="shared" si="0"/>
        <v>0.10465116279069768</v>
      </c>
      <c r="G48" s="3">
        <f t="shared" si="1"/>
        <v>0.1</v>
      </c>
      <c r="H48">
        <f t="shared" si="2"/>
        <v>0.004570029560505697</v>
      </c>
      <c r="I48">
        <f t="shared" si="3"/>
        <v>1.442183479402797</v>
      </c>
      <c r="K48" s="29"/>
      <c r="W48" s="2"/>
    </row>
    <row r="49" spans="2:23" ht="12.75">
      <c r="B49" t="s">
        <v>50</v>
      </c>
      <c r="C49">
        <v>289</v>
      </c>
      <c r="D49">
        <v>32</v>
      </c>
      <c r="E49" s="1">
        <v>1837</v>
      </c>
      <c r="F49" s="2">
        <f t="shared" si="0"/>
        <v>0.11072664359861592</v>
      </c>
      <c r="G49" s="3">
        <f t="shared" si="1"/>
        <v>0.11</v>
      </c>
      <c r="H49">
        <f t="shared" si="2"/>
        <v>0.00542837025890091</v>
      </c>
      <c r="I49">
        <f t="shared" si="3"/>
        <v>1.4496425657139629</v>
      </c>
      <c r="K49" s="29"/>
      <c r="W49" s="2"/>
    </row>
    <row r="50" spans="2:23" ht="12.75">
      <c r="B50" t="s">
        <v>51</v>
      </c>
      <c r="C50">
        <v>302</v>
      </c>
      <c r="D50">
        <v>9</v>
      </c>
      <c r="E50" s="1">
        <v>1825</v>
      </c>
      <c r="F50" s="2">
        <f t="shared" si="0"/>
        <v>0.029801324503311258</v>
      </c>
      <c r="G50" s="3">
        <f t="shared" si="1"/>
        <v>0.03</v>
      </c>
      <c r="H50">
        <f t="shared" si="2"/>
        <v>5.2531250274015016E-05</v>
      </c>
      <c r="I50">
        <f t="shared" si="3"/>
        <v>0.030813979297781777</v>
      </c>
      <c r="K50" s="29"/>
      <c r="L50" s="11" t="s">
        <v>557</v>
      </c>
      <c r="M50" s="11">
        <f>SUM(M22:M47)</f>
        <v>500</v>
      </c>
      <c r="N50" s="12">
        <f>SUM(N22:N47)</f>
        <v>499.99974310119876</v>
      </c>
      <c r="O50" s="13">
        <f>SUM(O22:O47)</f>
        <v>415.68408608930866</v>
      </c>
      <c r="P50" s="13">
        <f>SUM(P22:P47)</f>
        <v>506.54323704942</v>
      </c>
      <c r="Q50" s="11"/>
      <c r="R50" s="11">
        <f>SUM(R22:R47)</f>
        <v>499.0458544403782</v>
      </c>
      <c r="W50" s="2"/>
    </row>
    <row r="51" spans="2:23" ht="12.75">
      <c r="B51" t="s">
        <v>52</v>
      </c>
      <c r="C51">
        <v>373</v>
      </c>
      <c r="D51">
        <v>32</v>
      </c>
      <c r="E51" s="1">
        <v>2111</v>
      </c>
      <c r="F51" s="2">
        <f t="shared" si="0"/>
        <v>0.08579088471849866</v>
      </c>
      <c r="G51" s="3">
        <f t="shared" si="1"/>
        <v>0.09</v>
      </c>
      <c r="H51">
        <f t="shared" si="2"/>
        <v>0.00237575484831921</v>
      </c>
      <c r="I51">
        <f t="shared" si="3"/>
        <v>0.7854436470077062</v>
      </c>
      <c r="K51" s="29"/>
      <c r="W51" s="2"/>
    </row>
    <row r="52" spans="2:23" ht="12.75">
      <c r="B52" t="s">
        <v>53</v>
      </c>
      <c r="C52">
        <v>332</v>
      </c>
      <c r="D52">
        <v>35</v>
      </c>
      <c r="E52" s="1">
        <v>1921</v>
      </c>
      <c r="F52" s="2">
        <f t="shared" si="0"/>
        <v>0.10542168674698796</v>
      </c>
      <c r="G52" s="3">
        <f t="shared" si="1"/>
        <v>0.11</v>
      </c>
      <c r="H52">
        <f t="shared" si="2"/>
        <v>0.004674801179045082</v>
      </c>
      <c r="I52">
        <f t="shared" si="3"/>
        <v>1.4251991047677668</v>
      </c>
      <c r="W52" s="2"/>
    </row>
    <row r="53" spans="2:23" ht="12.75">
      <c r="B53" t="s">
        <v>54</v>
      </c>
      <c r="C53">
        <v>335</v>
      </c>
      <c r="D53">
        <v>26</v>
      </c>
      <c r="E53" s="1">
        <v>2107</v>
      </c>
      <c r="F53" s="2">
        <f t="shared" si="0"/>
        <v>0.07761194029850746</v>
      </c>
      <c r="G53" s="3">
        <f t="shared" si="1"/>
        <v>0.08</v>
      </c>
      <c r="H53">
        <f t="shared" si="2"/>
        <v>0.0016453384130318298</v>
      </c>
      <c r="I53">
        <f t="shared" si="3"/>
        <v>0.476371510765642</v>
      </c>
      <c r="W53" s="2"/>
    </row>
    <row r="54" spans="2:23" ht="12.75">
      <c r="B54" t="s">
        <v>55</v>
      </c>
      <c r="C54">
        <v>305</v>
      </c>
      <c r="D54">
        <v>34</v>
      </c>
      <c r="E54" s="1">
        <v>2012</v>
      </c>
      <c r="F54" s="2">
        <f t="shared" si="0"/>
        <v>0.11147540983606558</v>
      </c>
      <c r="G54" s="3">
        <f t="shared" si="1"/>
        <v>0.11</v>
      </c>
      <c r="H54">
        <f t="shared" si="2"/>
        <v>0.005539265320615259</v>
      </c>
      <c r="I54">
        <f t="shared" si="3"/>
        <v>1.5624193517603726</v>
      </c>
      <c r="W54" s="2"/>
    </row>
    <row r="55" spans="2:23" ht="12.75">
      <c r="B55" t="s">
        <v>56</v>
      </c>
      <c r="C55">
        <v>358</v>
      </c>
      <c r="D55">
        <v>50</v>
      </c>
      <c r="E55" s="1">
        <v>2025</v>
      </c>
      <c r="F55" s="2">
        <f t="shared" si="0"/>
        <v>0.13966480446927373</v>
      </c>
      <c r="G55" s="3">
        <f t="shared" si="1"/>
        <v>0.14</v>
      </c>
      <c r="H55">
        <f t="shared" si="2"/>
        <v>0.010529968636733878</v>
      </c>
      <c r="I55">
        <f t="shared" si="3"/>
        <v>3.5630037101321843</v>
      </c>
      <c r="W55" s="2"/>
    </row>
    <row r="56" spans="2:23" ht="12.75">
      <c r="B56" t="s">
        <v>57</v>
      </c>
      <c r="C56">
        <v>446</v>
      </c>
      <c r="D56">
        <v>16</v>
      </c>
      <c r="E56" s="1">
        <v>2240</v>
      </c>
      <c r="F56" s="2">
        <f t="shared" si="0"/>
        <v>0.03587443946188341</v>
      </c>
      <c r="G56" s="3">
        <f t="shared" si="1"/>
        <v>0.04</v>
      </c>
      <c r="H56">
        <f t="shared" si="2"/>
        <v>1.3799895567426899E-06</v>
      </c>
      <c r="I56">
        <f t="shared" si="3"/>
        <v>0.007236346257772443</v>
      </c>
      <c r="W56" s="2"/>
    </row>
    <row r="57" spans="2:23" ht="12.75">
      <c r="B57" t="s">
        <v>58</v>
      </c>
      <c r="C57">
        <v>305</v>
      </c>
      <c r="D57">
        <v>44</v>
      </c>
      <c r="E57" s="1">
        <v>1995</v>
      </c>
      <c r="F57" s="2">
        <f t="shared" si="0"/>
        <v>0.14426229508196722</v>
      </c>
      <c r="G57" s="3">
        <f t="shared" si="1"/>
        <v>0.14</v>
      </c>
      <c r="H57">
        <f t="shared" si="2"/>
        <v>0.011494654397968691</v>
      </c>
      <c r="I57">
        <f t="shared" si="3"/>
        <v>3.321747096289202</v>
      </c>
      <c r="W57" s="2"/>
    </row>
    <row r="58" spans="2:23" ht="12.75">
      <c r="B58" t="s">
        <v>59</v>
      </c>
      <c r="C58">
        <v>334</v>
      </c>
      <c r="D58">
        <v>28</v>
      </c>
      <c r="E58" s="1">
        <v>2036</v>
      </c>
      <c r="F58" s="2">
        <f t="shared" si="0"/>
        <v>0.08383233532934131</v>
      </c>
      <c r="G58" s="3">
        <f t="shared" si="1"/>
        <v>0.08</v>
      </c>
      <c r="H58">
        <f t="shared" si="2"/>
        <v>0.002188664649050156</v>
      </c>
      <c r="I58">
        <f t="shared" si="3"/>
        <v>0.6445643845640681</v>
      </c>
      <c r="W58" s="2"/>
    </row>
    <row r="59" spans="2:23" ht="12.75">
      <c r="B59" t="s">
        <v>60</v>
      </c>
      <c r="C59">
        <v>339</v>
      </c>
      <c r="D59">
        <v>19</v>
      </c>
      <c r="E59" s="1">
        <v>2211</v>
      </c>
      <c r="F59" s="2">
        <f t="shared" si="0"/>
        <v>0.05604719764011799</v>
      </c>
      <c r="G59" s="3">
        <f t="shared" si="1"/>
        <v>0.06</v>
      </c>
      <c r="H59">
        <f t="shared" si="2"/>
        <v>0.0003609250910945494</v>
      </c>
      <c r="I59">
        <f t="shared" si="3"/>
        <v>0.08836115834928675</v>
      </c>
      <c r="W59" s="2"/>
    </row>
    <row r="60" spans="2:23" ht="12.75">
      <c r="B60" t="s">
        <v>61</v>
      </c>
      <c r="C60">
        <v>367</v>
      </c>
      <c r="D60">
        <v>12</v>
      </c>
      <c r="E60" s="1">
        <v>2214</v>
      </c>
      <c r="F60" s="2">
        <f t="shared" si="0"/>
        <v>0.0326975476839237</v>
      </c>
      <c r="G60" s="3">
        <f t="shared" si="1"/>
        <v>0.03</v>
      </c>
      <c r="H60">
        <f t="shared" si="2"/>
        <v>1.8936608334201087E-05</v>
      </c>
      <c r="I60">
        <f t="shared" si="3"/>
        <v>0.01905127713601065</v>
      </c>
      <c r="W60" s="2"/>
    </row>
    <row r="61" spans="2:23" ht="12.75">
      <c r="B61" t="s">
        <v>62</v>
      </c>
      <c r="C61">
        <v>314</v>
      </c>
      <c r="D61">
        <v>40</v>
      </c>
      <c r="E61" s="1">
        <v>1898</v>
      </c>
      <c r="F61" s="2">
        <f t="shared" si="0"/>
        <v>0.12738853503184713</v>
      </c>
      <c r="G61" s="3">
        <f t="shared" si="1"/>
        <v>0.13</v>
      </c>
      <c r="H61">
        <f t="shared" si="2"/>
        <v>0.008161201049728332</v>
      </c>
      <c r="I61">
        <f t="shared" si="3"/>
        <v>2.4032970964018605</v>
      </c>
      <c r="W61" s="2"/>
    </row>
    <row r="62" spans="2:23" ht="12.75">
      <c r="B62" t="s">
        <v>63</v>
      </c>
      <c r="C62">
        <v>276</v>
      </c>
      <c r="D62">
        <v>11</v>
      </c>
      <c r="E62" s="1">
        <v>1964</v>
      </c>
      <c r="F62" s="2">
        <f t="shared" si="0"/>
        <v>0.03985507246376811</v>
      </c>
      <c r="G62" s="3">
        <f t="shared" si="1"/>
        <v>0.04</v>
      </c>
      <c r="H62">
        <f t="shared" si="2"/>
        <v>7.873094083130212E-06</v>
      </c>
      <c r="I62">
        <f t="shared" si="3"/>
        <v>6.199165717094166E-07</v>
      </c>
      <c r="W62" s="2"/>
    </row>
    <row r="63" spans="2:23" ht="12.75">
      <c r="B63" t="s">
        <v>64</v>
      </c>
      <c r="C63">
        <v>344</v>
      </c>
      <c r="D63">
        <v>24</v>
      </c>
      <c r="E63" s="1">
        <v>2157</v>
      </c>
      <c r="F63" s="2">
        <f t="shared" si="0"/>
        <v>0.06976744186046512</v>
      </c>
      <c r="G63" s="3">
        <f t="shared" si="1"/>
        <v>0.07</v>
      </c>
      <c r="H63">
        <f t="shared" si="2"/>
        <v>0.0010704853770495465</v>
      </c>
      <c r="I63">
        <f t="shared" si="3"/>
        <v>0.30681938917064233</v>
      </c>
      <c r="W63" s="2"/>
    </row>
    <row r="64" spans="2:23" ht="12.75">
      <c r="B64" t="s">
        <v>65</v>
      </c>
      <c r="C64">
        <v>297</v>
      </c>
      <c r="D64">
        <v>25</v>
      </c>
      <c r="E64" s="1">
        <v>2090</v>
      </c>
      <c r="F64" s="2">
        <f t="shared" si="0"/>
        <v>0.08417508417508418</v>
      </c>
      <c r="G64" s="3">
        <f t="shared" si="1"/>
        <v>0.08</v>
      </c>
      <c r="H64">
        <f t="shared" si="2"/>
        <v>0.002220851878320433</v>
      </c>
      <c r="I64">
        <f t="shared" si="3"/>
        <v>0.5821392420445021</v>
      </c>
      <c r="W64" s="2"/>
    </row>
    <row r="65" spans="2:23" ht="12.75">
      <c r="B65" t="s">
        <v>66</v>
      </c>
      <c r="C65">
        <v>338</v>
      </c>
      <c r="D65">
        <v>54</v>
      </c>
      <c r="E65" s="1">
        <v>1996</v>
      </c>
      <c r="F65" s="2">
        <f t="shared" si="0"/>
        <v>0.15976331360946747</v>
      </c>
      <c r="G65" s="3">
        <f t="shared" si="1"/>
        <v>0.16</v>
      </c>
      <c r="H65">
        <f t="shared" si="2"/>
        <v>0.015058761280023451</v>
      </c>
      <c r="I65">
        <f t="shared" si="3"/>
        <v>4.855918565086405</v>
      </c>
      <c r="W65" s="2"/>
    </row>
    <row r="66" spans="2:23" ht="12.75">
      <c r="B66" t="s">
        <v>67</v>
      </c>
      <c r="C66">
        <v>321</v>
      </c>
      <c r="D66">
        <v>14</v>
      </c>
      <c r="E66" s="1">
        <v>2181</v>
      </c>
      <c r="F66" s="2">
        <f t="shared" si="0"/>
        <v>0.04361370716510903</v>
      </c>
      <c r="G66" s="3">
        <f t="shared" si="1"/>
        <v>0.04</v>
      </c>
      <c r="H66">
        <f t="shared" si="2"/>
        <v>4.309316093548573E-05</v>
      </c>
      <c r="I66">
        <f t="shared" si="3"/>
        <v>0.004421234654857561</v>
      </c>
      <c r="W66" s="2"/>
    </row>
    <row r="67" spans="2:23" ht="12.75">
      <c r="B67" t="s">
        <v>68</v>
      </c>
      <c r="C67">
        <v>321</v>
      </c>
      <c r="D67">
        <v>31</v>
      </c>
      <c r="E67" s="1">
        <v>2141</v>
      </c>
      <c r="F67" s="2">
        <f aca="true" t="shared" si="8" ref="F67:F98">D67/C67</f>
        <v>0.09657320872274143</v>
      </c>
      <c r="G67" s="3">
        <f t="shared" si="1"/>
        <v>0.1</v>
      </c>
      <c r="H67">
        <f t="shared" si="2"/>
        <v>0.0035431113014172747</v>
      </c>
      <c r="I67">
        <f t="shared" si="3"/>
        <v>1.0309149868407668</v>
      </c>
      <c r="W67" s="2"/>
    </row>
    <row r="68" spans="2:23" ht="12.75">
      <c r="B68" t="s">
        <v>69</v>
      </c>
      <c r="C68">
        <v>392</v>
      </c>
      <c r="D68">
        <v>10</v>
      </c>
      <c r="E68" s="1">
        <v>2033</v>
      </c>
      <c r="F68" s="2">
        <f t="shared" si="8"/>
        <v>0.025510204081632654</v>
      </c>
      <c r="G68" s="3">
        <f t="shared" si="1"/>
        <v>0.03</v>
      </c>
      <c r="H68">
        <f t="shared" si="2"/>
        <v>0.00013314771206526295</v>
      </c>
      <c r="I68">
        <f t="shared" si="3"/>
        <v>0.08119777496647385</v>
      </c>
      <c r="W68" s="2"/>
    </row>
    <row r="69" spans="2:23" ht="12.75">
      <c r="B69" t="s">
        <v>70</v>
      </c>
      <c r="C69">
        <v>286</v>
      </c>
      <c r="D69">
        <v>25</v>
      </c>
      <c r="E69" s="1">
        <v>1942</v>
      </c>
      <c r="F69" s="2">
        <f t="shared" si="8"/>
        <v>0.08741258741258741</v>
      </c>
      <c r="G69" s="3">
        <f t="shared" si="1"/>
        <v>0.09</v>
      </c>
      <c r="H69">
        <f t="shared" si="2"/>
        <v>0.0025364739112423386</v>
      </c>
      <c r="I69">
        <f t="shared" si="3"/>
        <v>0.6455625489340774</v>
      </c>
      <c r="W69" s="2"/>
    </row>
    <row r="70" spans="2:23" ht="12.75">
      <c r="B70" t="s">
        <v>71</v>
      </c>
      <c r="C70">
        <v>341</v>
      </c>
      <c r="D70">
        <v>11</v>
      </c>
      <c r="E70" s="1">
        <v>2039</v>
      </c>
      <c r="F70" s="2">
        <f t="shared" si="8"/>
        <v>0.03225806451612903</v>
      </c>
      <c r="G70" s="3">
        <f t="shared" si="1"/>
        <v>0.03</v>
      </c>
      <c r="H70">
        <f t="shared" si="2"/>
        <v>2.2954682456861006E-05</v>
      </c>
      <c r="I70">
        <f t="shared" si="3"/>
        <v>0.019926970048937256</v>
      </c>
      <c r="W70" s="2"/>
    </row>
    <row r="71" spans="2:23" ht="12.75">
      <c r="B71" t="s">
        <v>72</v>
      </c>
      <c r="C71">
        <v>296</v>
      </c>
      <c r="D71">
        <v>28</v>
      </c>
      <c r="E71" s="1">
        <v>1937</v>
      </c>
      <c r="F71" s="2">
        <f t="shared" si="8"/>
        <v>0.0945945945945946</v>
      </c>
      <c r="G71" s="3">
        <f aca="true" t="shared" si="9" ref="G71:G102">ROUND(F71,2)</f>
        <v>0.09</v>
      </c>
      <c r="H71">
        <f t="shared" si="2"/>
        <v>0.003311476003482048</v>
      </c>
      <c r="I71">
        <f t="shared" si="3"/>
        <v>0.8854037881889598</v>
      </c>
      <c r="W71" s="2"/>
    </row>
    <row r="72" spans="2:23" ht="12.75">
      <c r="B72" t="s">
        <v>73</v>
      </c>
      <c r="C72">
        <v>289</v>
      </c>
      <c r="D72">
        <v>15</v>
      </c>
      <c r="E72" s="1">
        <v>2078</v>
      </c>
      <c r="F72" s="2">
        <f t="shared" si="8"/>
        <v>0.05190311418685121</v>
      </c>
      <c r="G72" s="3">
        <f t="shared" si="9"/>
        <v>0.05</v>
      </c>
      <c r="H72">
        <f aca="true" t="shared" si="10" ref="H72:H135">(F72-$H$2)^2</f>
        <v>0.00022063968674126405</v>
      </c>
      <c r="I72">
        <f aca="true" t="shared" si="11" ref="I72:I135">C72*(F72-$F$2)^2</f>
        <v>0.04162050126857001</v>
      </c>
      <c r="W72" s="2"/>
    </row>
    <row r="73" spans="2:23" ht="12.75">
      <c r="B73" t="s">
        <v>74</v>
      </c>
      <c r="C73">
        <v>300</v>
      </c>
      <c r="D73">
        <v>33</v>
      </c>
      <c r="E73" s="1">
        <v>2094</v>
      </c>
      <c r="F73" s="2">
        <f t="shared" si="8"/>
        <v>0.11</v>
      </c>
      <c r="G73" s="3">
        <f t="shared" si="9"/>
        <v>0.11</v>
      </c>
      <c r="H73">
        <f t="shared" si="10"/>
        <v>0.00532182373930447</v>
      </c>
      <c r="I73">
        <f t="shared" si="11"/>
        <v>1.4740993141411087</v>
      </c>
      <c r="W73" s="2"/>
    </row>
    <row r="74" spans="2:23" ht="12.75">
      <c r="B74" t="s">
        <v>75</v>
      </c>
      <c r="C74">
        <v>328</v>
      </c>
      <c r="D74">
        <v>37</v>
      </c>
      <c r="E74" s="1">
        <v>1956</v>
      </c>
      <c r="F74" s="2">
        <f t="shared" si="8"/>
        <v>0.11280487804878049</v>
      </c>
      <c r="G74" s="3">
        <f t="shared" si="9"/>
        <v>0.11</v>
      </c>
      <c r="H74">
        <f t="shared" si="10"/>
        <v>0.005738927449032595</v>
      </c>
      <c r="I74">
        <f t="shared" si="11"/>
        <v>1.743241868571219</v>
      </c>
      <c r="W74" s="2"/>
    </row>
    <row r="75" spans="2:23" ht="12.75">
      <c r="B75" t="s">
        <v>76</v>
      </c>
      <c r="C75">
        <v>340</v>
      </c>
      <c r="D75">
        <v>45</v>
      </c>
      <c r="E75" s="1">
        <v>2121</v>
      </c>
      <c r="F75" s="2">
        <f t="shared" si="8"/>
        <v>0.1323529411764706</v>
      </c>
      <c r="G75" s="3">
        <f t="shared" si="9"/>
        <v>0.13</v>
      </c>
      <c r="H75">
        <f t="shared" si="10"/>
        <v>0.009082808985465212</v>
      </c>
      <c r="I75">
        <f t="shared" si="11"/>
        <v>2.9060107707659606</v>
      </c>
      <c r="W75" s="2"/>
    </row>
    <row r="76" spans="2:23" ht="12.75">
      <c r="B76" t="s">
        <v>77</v>
      </c>
      <c r="C76">
        <v>304</v>
      </c>
      <c r="D76">
        <v>58</v>
      </c>
      <c r="E76" s="1">
        <v>1844</v>
      </c>
      <c r="F76" s="2">
        <f t="shared" si="8"/>
        <v>0.19078947368421054</v>
      </c>
      <c r="G76" s="3">
        <f t="shared" si="9"/>
        <v>0.19</v>
      </c>
      <c r="H76">
        <f t="shared" si="10"/>
        <v>0.02363608127536116</v>
      </c>
      <c r="I76">
        <f t="shared" si="11"/>
        <v>6.92113435312312</v>
      </c>
      <c r="W76" s="2"/>
    </row>
    <row r="77" spans="2:23" ht="12.75">
      <c r="B77" t="s">
        <v>78</v>
      </c>
      <c r="C77">
        <v>330</v>
      </c>
      <c r="D77">
        <v>28</v>
      </c>
      <c r="E77" s="1">
        <v>2101</v>
      </c>
      <c r="F77" s="2">
        <f t="shared" si="8"/>
        <v>0.08484848484848485</v>
      </c>
      <c r="G77" s="3">
        <f t="shared" si="9"/>
        <v>0.08</v>
      </c>
      <c r="H77">
        <f t="shared" si="10"/>
        <v>0.0022847745927748546</v>
      </c>
      <c r="I77">
        <f t="shared" si="11"/>
        <v>0.6666477441735399</v>
      </c>
      <c r="W77" s="2"/>
    </row>
    <row r="78" spans="2:23" ht="12.75">
      <c r="B78" t="s">
        <v>79</v>
      </c>
      <c r="C78">
        <v>316</v>
      </c>
      <c r="D78">
        <v>22</v>
      </c>
      <c r="E78" s="1">
        <v>1994</v>
      </c>
      <c r="F78" s="2">
        <f t="shared" si="8"/>
        <v>0.06962025316455696</v>
      </c>
      <c r="G78" s="3">
        <f t="shared" si="9"/>
        <v>0.07</v>
      </c>
      <c r="H78">
        <f t="shared" si="10"/>
        <v>0.0010608755217409991</v>
      </c>
      <c r="I78">
        <f t="shared" si="11"/>
        <v>0.27907442658420056</v>
      </c>
      <c r="W78" s="2"/>
    </row>
    <row r="79" spans="2:23" ht="12.75">
      <c r="B79" t="s">
        <v>80</v>
      </c>
      <c r="C79">
        <v>287</v>
      </c>
      <c r="D79">
        <v>41</v>
      </c>
      <c r="E79" s="1">
        <v>1889</v>
      </c>
      <c r="F79" s="2">
        <f t="shared" si="8"/>
        <v>0.14285714285714285</v>
      </c>
      <c r="G79" s="3">
        <f t="shared" si="9"/>
        <v>0.14</v>
      </c>
      <c r="H79">
        <f t="shared" si="10"/>
        <v>0.011195327325537272</v>
      </c>
      <c r="I79">
        <f t="shared" si="11"/>
        <v>3.042104040051487</v>
      </c>
      <c r="W79" s="2"/>
    </row>
    <row r="80" spans="2:23" ht="12.75">
      <c r="B80" t="s">
        <v>81</v>
      </c>
      <c r="C80">
        <v>304</v>
      </c>
      <c r="D80">
        <v>51</v>
      </c>
      <c r="E80" s="1">
        <v>1960</v>
      </c>
      <c r="F80" s="2">
        <f t="shared" si="8"/>
        <v>0.16776315789473684</v>
      </c>
      <c r="G80" s="3">
        <f t="shared" si="9"/>
        <v>0.17</v>
      </c>
      <c r="H80">
        <f t="shared" si="10"/>
        <v>0.017086146885093526</v>
      </c>
      <c r="I80">
        <f t="shared" si="11"/>
        <v>4.9699004453265365</v>
      </c>
      <c r="W80" s="2"/>
    </row>
    <row r="81" spans="2:23" ht="12.75">
      <c r="B81" t="s">
        <v>82</v>
      </c>
      <c r="C81">
        <v>360</v>
      </c>
      <c r="D81">
        <v>17</v>
      </c>
      <c r="E81" s="1">
        <v>2187</v>
      </c>
      <c r="F81" s="2">
        <f t="shared" si="8"/>
        <v>0.04722222222222222</v>
      </c>
      <c r="G81" s="3">
        <f t="shared" si="9"/>
        <v>0.05</v>
      </c>
      <c r="H81">
        <f t="shared" si="10"/>
        <v>0.00010349101126446694</v>
      </c>
      <c r="I81">
        <f t="shared" si="11"/>
        <v>0.01928838325949639</v>
      </c>
      <c r="W81" s="2"/>
    </row>
    <row r="82" spans="2:23" ht="12.75">
      <c r="B82" t="s">
        <v>83</v>
      </c>
      <c r="C82">
        <v>345</v>
      </c>
      <c r="D82">
        <v>9</v>
      </c>
      <c r="E82" s="1">
        <v>2173</v>
      </c>
      <c r="F82" s="2">
        <f t="shared" si="8"/>
        <v>0.02608695652173913</v>
      </c>
      <c r="G82" s="3">
        <f t="shared" si="9"/>
        <v>0.03</v>
      </c>
      <c r="H82">
        <f t="shared" si="10"/>
        <v>0.00012017010306260291</v>
      </c>
      <c r="I82">
        <f t="shared" si="11"/>
        <v>0.06584955692401732</v>
      </c>
      <c r="W82" s="2"/>
    </row>
    <row r="83" spans="2:23" ht="12.75">
      <c r="B83" t="s">
        <v>84</v>
      </c>
      <c r="C83">
        <v>402</v>
      </c>
      <c r="D83">
        <v>58</v>
      </c>
      <c r="E83" s="1">
        <v>2098</v>
      </c>
      <c r="F83" s="2">
        <f t="shared" si="8"/>
        <v>0.14427860696517414</v>
      </c>
      <c r="G83" s="3">
        <f t="shared" si="9"/>
        <v>0.14</v>
      </c>
      <c r="H83">
        <f t="shared" si="10"/>
        <v>0.011498152360027061</v>
      </c>
      <c r="I83">
        <f t="shared" si="11"/>
        <v>4.3795403431194195</v>
      </c>
      <c r="W83" s="2"/>
    </row>
    <row r="84" spans="2:23" ht="12.75">
      <c r="B84" t="s">
        <v>85</v>
      </c>
      <c r="C84">
        <v>339</v>
      </c>
      <c r="D84">
        <v>38</v>
      </c>
      <c r="E84" s="1">
        <v>1940</v>
      </c>
      <c r="F84" s="2">
        <f t="shared" si="8"/>
        <v>0.11209439528023599</v>
      </c>
      <c r="G84" s="3">
        <f t="shared" si="9"/>
        <v>0.11</v>
      </c>
      <c r="H84">
        <f t="shared" si="10"/>
        <v>0.005631785983042678</v>
      </c>
      <c r="I84">
        <f t="shared" si="11"/>
        <v>1.766757744998164</v>
      </c>
      <c r="W84" s="2"/>
    </row>
    <row r="85" spans="2:23" ht="12.75">
      <c r="B85" t="s">
        <v>86</v>
      </c>
      <c r="C85">
        <v>341</v>
      </c>
      <c r="D85">
        <v>23</v>
      </c>
      <c r="E85" s="1">
        <v>2131</v>
      </c>
      <c r="F85" s="2">
        <f t="shared" si="8"/>
        <v>0.06744868035190615</v>
      </c>
      <c r="G85" s="3">
        <f t="shared" si="9"/>
        <v>0.07</v>
      </c>
      <c r="H85">
        <f t="shared" si="10"/>
        <v>0.0009241302886486039</v>
      </c>
      <c r="I85">
        <f t="shared" si="11"/>
        <v>0.2587487428835605</v>
      </c>
      <c r="W85" s="2"/>
    </row>
    <row r="86" spans="2:23" ht="12.75">
      <c r="B86" t="s">
        <v>87</v>
      </c>
      <c r="C86">
        <v>339</v>
      </c>
      <c r="D86">
        <v>28</v>
      </c>
      <c r="E86" s="1">
        <v>2198</v>
      </c>
      <c r="F86" s="2">
        <f t="shared" si="8"/>
        <v>0.08259587020648967</v>
      </c>
      <c r="G86" s="3">
        <f t="shared" si="9"/>
        <v>0.08</v>
      </c>
      <c r="H86">
        <f t="shared" si="10"/>
        <v>0.0020745019881172355</v>
      </c>
      <c r="I86">
        <f t="shared" si="11"/>
        <v>0.6179043947824066</v>
      </c>
      <c r="W86" s="2"/>
    </row>
    <row r="87" spans="2:23" ht="12.75">
      <c r="B87" t="s">
        <v>88</v>
      </c>
      <c r="C87">
        <v>297</v>
      </c>
      <c r="D87">
        <v>28</v>
      </c>
      <c r="E87" s="1">
        <v>2106</v>
      </c>
      <c r="F87" s="2">
        <f t="shared" si="8"/>
        <v>0.09427609427609428</v>
      </c>
      <c r="G87" s="3">
        <f t="shared" si="9"/>
        <v>0.09</v>
      </c>
      <c r="H87">
        <f t="shared" si="10"/>
        <v>0.003274920973193416</v>
      </c>
      <c r="I87">
        <f t="shared" si="11"/>
        <v>0.8780779860025877</v>
      </c>
      <c r="W87" s="2"/>
    </row>
    <row r="88" spans="2:23" ht="12.75">
      <c r="B88" t="s">
        <v>89</v>
      </c>
      <c r="C88">
        <v>330</v>
      </c>
      <c r="D88">
        <v>8</v>
      </c>
      <c r="E88" s="1">
        <v>2036</v>
      </c>
      <c r="F88" s="2">
        <f t="shared" si="8"/>
        <v>0.024242424242424242</v>
      </c>
      <c r="G88" s="3">
        <f t="shared" si="9"/>
        <v>0.02</v>
      </c>
      <c r="H88">
        <f t="shared" si="10"/>
        <v>0.0001640127120381308</v>
      </c>
      <c r="I88">
        <f t="shared" si="11"/>
        <v>0.0809281716583562</v>
      </c>
      <c r="W88" s="2"/>
    </row>
    <row r="89" spans="2:23" ht="12.75">
      <c r="B89" t="s">
        <v>90</v>
      </c>
      <c r="C89">
        <v>342</v>
      </c>
      <c r="D89">
        <v>19</v>
      </c>
      <c r="E89" s="1">
        <v>1991</v>
      </c>
      <c r="F89" s="2">
        <f t="shared" si="8"/>
        <v>0.05555555555555555</v>
      </c>
      <c r="G89" s="3">
        <f t="shared" si="9"/>
        <v>0.06</v>
      </c>
      <c r="H89">
        <f t="shared" si="10"/>
        <v>0.0003424863422563387</v>
      </c>
      <c r="I89">
        <f t="shared" si="11"/>
        <v>0.08379657893751095</v>
      </c>
      <c r="W89" s="2"/>
    </row>
    <row r="90" spans="2:23" ht="12.75">
      <c r="B90" t="s">
        <v>91</v>
      </c>
      <c r="C90">
        <v>413</v>
      </c>
      <c r="D90">
        <v>22</v>
      </c>
      <c r="E90" s="1">
        <v>2196</v>
      </c>
      <c r="F90" s="2">
        <f t="shared" si="8"/>
        <v>0.053268765133171914</v>
      </c>
      <c r="G90" s="3">
        <f t="shared" si="9"/>
        <v>0.05</v>
      </c>
      <c r="H90">
        <f t="shared" si="10"/>
        <v>0.00026307529777025283</v>
      </c>
      <c r="I90">
        <f t="shared" si="11"/>
        <v>0.07378574286250436</v>
      </c>
      <c r="W90" s="2"/>
    </row>
    <row r="91" spans="2:23" ht="12.75">
      <c r="B91" t="s">
        <v>92</v>
      </c>
      <c r="C91">
        <v>375</v>
      </c>
      <c r="D91">
        <v>52</v>
      </c>
      <c r="E91" s="1">
        <v>2090</v>
      </c>
      <c r="F91" s="2">
        <f t="shared" si="8"/>
        <v>0.13866666666666666</v>
      </c>
      <c r="G91" s="3">
        <f t="shared" si="9"/>
        <v>0.14</v>
      </c>
      <c r="H91">
        <f t="shared" si="10"/>
        <v>0.010326115826064656</v>
      </c>
      <c r="I91">
        <f t="shared" si="11"/>
        <v>3.6578878068426905</v>
      </c>
      <c r="W91" s="2"/>
    </row>
    <row r="92" spans="2:23" ht="12.75">
      <c r="B92" t="s">
        <v>93</v>
      </c>
      <c r="C92">
        <v>333</v>
      </c>
      <c r="D92">
        <v>30</v>
      </c>
      <c r="E92" s="1">
        <v>1978</v>
      </c>
      <c r="F92" s="2">
        <f t="shared" si="8"/>
        <v>0.09009009009009009</v>
      </c>
      <c r="G92" s="3">
        <f t="shared" si="9"/>
        <v>0.09</v>
      </c>
      <c r="H92">
        <f t="shared" si="10"/>
        <v>0.0028133393069688416</v>
      </c>
      <c r="I92">
        <f t="shared" si="11"/>
        <v>0.8387596303832772</v>
      </c>
      <c r="W92" s="2"/>
    </row>
    <row r="93" spans="2:23" ht="12.75">
      <c r="B93" t="s">
        <v>94</v>
      </c>
      <c r="C93">
        <v>348</v>
      </c>
      <c r="D93">
        <v>22</v>
      </c>
      <c r="E93" s="1">
        <v>2288</v>
      </c>
      <c r="F93" s="2">
        <f t="shared" si="8"/>
        <v>0.06321839080459771</v>
      </c>
      <c r="G93" s="3">
        <f t="shared" si="9"/>
        <v>0.06</v>
      </c>
      <c r="H93">
        <f t="shared" si="10"/>
        <v>0.0006848281683207077</v>
      </c>
      <c r="I93">
        <f t="shared" si="11"/>
        <v>0.18918407007747634</v>
      </c>
      <c r="W93" s="2"/>
    </row>
    <row r="94" spans="2:23" ht="12.75">
      <c r="B94" t="s">
        <v>95</v>
      </c>
      <c r="C94">
        <v>293</v>
      </c>
      <c r="D94">
        <v>14</v>
      </c>
      <c r="E94" s="1">
        <v>2097</v>
      </c>
      <c r="F94" s="2">
        <f t="shared" si="8"/>
        <v>0.04778156996587031</v>
      </c>
      <c r="G94" s="3">
        <f t="shared" si="9"/>
        <v>0.05</v>
      </c>
      <c r="H94">
        <f t="shared" si="10"/>
        <v>0.00011518442986165155</v>
      </c>
      <c r="I94">
        <f t="shared" si="11"/>
        <v>0.01818952537968351</v>
      </c>
      <c r="W94" s="2"/>
    </row>
    <row r="95" spans="2:23" ht="12.75">
      <c r="B95" t="s">
        <v>96</v>
      </c>
      <c r="C95">
        <v>311</v>
      </c>
      <c r="D95">
        <v>38</v>
      </c>
      <c r="E95" s="1">
        <v>1976</v>
      </c>
      <c r="F95" s="2">
        <f t="shared" si="8"/>
        <v>0.12218649517684887</v>
      </c>
      <c r="G95" s="3">
        <f t="shared" si="9"/>
        <v>0.12</v>
      </c>
      <c r="H95">
        <f t="shared" si="10"/>
        <v>0.00724836430354107</v>
      </c>
      <c r="I95">
        <f t="shared" si="11"/>
        <v>2.105675752583622</v>
      </c>
      <c r="W95" s="2"/>
    </row>
    <row r="96" spans="2:23" ht="12.75">
      <c r="B96" t="s">
        <v>97</v>
      </c>
      <c r="C96">
        <v>326</v>
      </c>
      <c r="D96">
        <v>44</v>
      </c>
      <c r="E96" s="1">
        <v>1968</v>
      </c>
      <c r="F96" s="2">
        <f t="shared" si="8"/>
        <v>0.13496932515337423</v>
      </c>
      <c r="G96" s="3">
        <f t="shared" si="9"/>
        <v>0.13</v>
      </c>
      <c r="H96">
        <f t="shared" si="10"/>
        <v>0.009588356975348076</v>
      </c>
      <c r="I96">
        <f t="shared" si="11"/>
        <v>2.946292760795484</v>
      </c>
      <c r="W96" s="2"/>
    </row>
    <row r="97" spans="1:23" ht="12.75">
      <c r="A97" t="s">
        <v>98</v>
      </c>
      <c r="B97" t="s">
        <v>99</v>
      </c>
      <c r="C97">
        <v>355</v>
      </c>
      <c r="D97">
        <v>36</v>
      </c>
      <c r="E97" s="1">
        <v>2129</v>
      </c>
      <c r="F97" s="2">
        <f t="shared" si="8"/>
        <v>0.10140845070422536</v>
      </c>
      <c r="G97" s="3">
        <f t="shared" si="9"/>
        <v>0.1</v>
      </c>
      <c r="H97">
        <f t="shared" si="10"/>
        <v>0.0041421171377025254</v>
      </c>
      <c r="I97">
        <f t="shared" si="11"/>
        <v>1.3429601183377988</v>
      </c>
      <c r="W97" s="2"/>
    </row>
    <row r="98" spans="2:23" ht="12.75">
      <c r="B98" t="s">
        <v>100</v>
      </c>
      <c r="C98">
        <v>293</v>
      </c>
      <c r="D98">
        <v>22</v>
      </c>
      <c r="E98" s="1">
        <v>1959</v>
      </c>
      <c r="F98" s="2">
        <f t="shared" si="8"/>
        <v>0.07508532423208192</v>
      </c>
      <c r="G98" s="3">
        <f t="shared" si="9"/>
        <v>0.08</v>
      </c>
      <c r="H98">
        <f t="shared" si="10"/>
        <v>0.0014467491026042886</v>
      </c>
      <c r="I98">
        <f t="shared" si="11"/>
        <v>0.36268523524210206</v>
      </c>
      <c r="W98" s="2"/>
    </row>
    <row r="99" spans="2:23" ht="12.75">
      <c r="B99" t="s">
        <v>101</v>
      </c>
      <c r="C99">
        <v>342</v>
      </c>
      <c r="D99">
        <v>24</v>
      </c>
      <c r="E99" s="1">
        <v>2020</v>
      </c>
      <c r="F99" s="2">
        <f aca="true" t="shared" si="12" ref="F99:F130">D99/C99</f>
        <v>0.07017543859649122</v>
      </c>
      <c r="G99" s="3">
        <f t="shared" si="9"/>
        <v>0.07</v>
      </c>
      <c r="H99">
        <f t="shared" si="10"/>
        <v>0.001097349735433146</v>
      </c>
      <c r="I99">
        <f t="shared" si="11"/>
        <v>0.31342689737199525</v>
      </c>
      <c r="W99" s="2"/>
    </row>
    <row r="100" spans="2:23" ht="12.75">
      <c r="B100" t="s">
        <v>102</v>
      </c>
      <c r="C100">
        <v>344</v>
      </c>
      <c r="D100">
        <v>17</v>
      </c>
      <c r="E100" s="1">
        <v>2141</v>
      </c>
      <c r="F100" s="2">
        <f t="shared" si="12"/>
        <v>0.04941860465116279</v>
      </c>
      <c r="G100" s="3">
        <f t="shared" si="9"/>
        <v>0.05</v>
      </c>
      <c r="H100">
        <f t="shared" si="10"/>
        <v>0.00015300293760151364</v>
      </c>
      <c r="I100">
        <f t="shared" si="11"/>
        <v>0.031151576845296396</v>
      </c>
      <c r="W100" s="2"/>
    </row>
    <row r="101" spans="2:23" ht="12.75">
      <c r="B101" t="s">
        <v>103</v>
      </c>
      <c r="C101">
        <v>250</v>
      </c>
      <c r="D101">
        <v>30</v>
      </c>
      <c r="E101" s="1">
        <v>1757</v>
      </c>
      <c r="F101" s="2">
        <f t="shared" si="12"/>
        <v>0.12</v>
      </c>
      <c r="G101" s="3">
        <f t="shared" si="9"/>
        <v>0.12</v>
      </c>
      <c r="H101">
        <f t="shared" si="10"/>
        <v>0.006880840358716937</v>
      </c>
      <c r="I101">
        <f t="shared" si="11"/>
        <v>1.6039037689547158</v>
      </c>
      <c r="W101" s="2"/>
    </row>
    <row r="102" spans="2:23" ht="12.75">
      <c r="B102" t="s">
        <v>104</v>
      </c>
      <c r="C102">
        <v>329</v>
      </c>
      <c r="D102">
        <v>12</v>
      </c>
      <c r="E102" s="1">
        <v>2281</v>
      </c>
      <c r="F102" s="2">
        <f t="shared" si="12"/>
        <v>0.0364741641337386</v>
      </c>
      <c r="G102" s="3">
        <f t="shared" si="9"/>
        <v>0.04</v>
      </c>
      <c r="H102">
        <f t="shared" si="10"/>
        <v>3.3063063000764135E-07</v>
      </c>
      <c r="I102">
        <f t="shared" si="11"/>
        <v>0.003866818731588967</v>
      </c>
      <c r="W102" s="2"/>
    </row>
    <row r="103" spans="2:23" ht="12.75">
      <c r="B103" t="s">
        <v>105</v>
      </c>
      <c r="C103">
        <v>278</v>
      </c>
      <c r="D103">
        <v>31</v>
      </c>
      <c r="E103" s="1">
        <v>2145</v>
      </c>
      <c r="F103" s="2">
        <f t="shared" si="12"/>
        <v>0.11151079136690648</v>
      </c>
      <c r="G103" s="3">
        <f aca="true" t="shared" si="13" ref="G103:G134">ROUND(F103,2)</f>
        <v>0.11</v>
      </c>
      <c r="H103">
        <f t="shared" si="10"/>
        <v>0.005544533201136932</v>
      </c>
      <c r="I103">
        <f t="shared" si="11"/>
        <v>1.4255151593494986</v>
      </c>
      <c r="W103" s="2"/>
    </row>
    <row r="104" spans="2:23" ht="12.75">
      <c r="B104" t="s">
        <v>106</v>
      </c>
      <c r="C104">
        <v>278</v>
      </c>
      <c r="D104">
        <v>52</v>
      </c>
      <c r="E104" s="1">
        <v>1826</v>
      </c>
      <c r="F104" s="2">
        <f t="shared" si="12"/>
        <v>0.18705035971223022</v>
      </c>
      <c r="G104" s="3">
        <f t="shared" si="13"/>
        <v>0.19</v>
      </c>
      <c r="H104">
        <f t="shared" si="10"/>
        <v>0.02250035720627382</v>
      </c>
      <c r="I104">
        <f t="shared" si="11"/>
        <v>6.019395792243221</v>
      </c>
      <c r="W104" s="2"/>
    </row>
    <row r="105" spans="2:23" ht="12.75">
      <c r="B105" t="s">
        <v>107</v>
      </c>
      <c r="C105">
        <v>368</v>
      </c>
      <c r="D105">
        <v>40</v>
      </c>
      <c r="E105" s="1">
        <v>2192</v>
      </c>
      <c r="F105" s="2">
        <f t="shared" si="12"/>
        <v>0.10869565217391304</v>
      </c>
      <c r="G105" s="3">
        <f t="shared" si="13"/>
        <v>0.11</v>
      </c>
      <c r="H105">
        <f t="shared" si="10"/>
        <v>0.0051332185469803475</v>
      </c>
      <c r="I105">
        <f t="shared" si="11"/>
        <v>1.7415609455928869</v>
      </c>
      <c r="W105" s="2"/>
    </row>
    <row r="106" spans="1:23" ht="12.75">
      <c r="A106" t="s">
        <v>109</v>
      </c>
      <c r="B106" t="s">
        <v>108</v>
      </c>
      <c r="C106">
        <v>318</v>
      </c>
      <c r="D106">
        <v>20</v>
      </c>
      <c r="E106" s="1">
        <v>1969</v>
      </c>
      <c r="F106" s="2">
        <f t="shared" si="12"/>
        <v>0.06289308176100629</v>
      </c>
      <c r="G106" s="3">
        <f t="shared" si="13"/>
        <v>0.06</v>
      </c>
      <c r="H106">
        <f t="shared" si="10"/>
        <v>0.0006679078252800923</v>
      </c>
      <c r="I106">
        <f t="shared" si="11"/>
        <v>0.16808476657764682</v>
      </c>
      <c r="W106" s="2"/>
    </row>
    <row r="107" spans="1:23" ht="12.75">
      <c r="A107" t="s">
        <v>110</v>
      </c>
      <c r="B107" t="s">
        <v>111</v>
      </c>
      <c r="C107">
        <v>326</v>
      </c>
      <c r="D107">
        <v>10</v>
      </c>
      <c r="E107" s="1">
        <v>2303</v>
      </c>
      <c r="F107" s="2">
        <f t="shared" si="12"/>
        <v>0.03067484662576687</v>
      </c>
      <c r="G107" s="3">
        <f t="shared" si="13"/>
        <v>0.03</v>
      </c>
      <c r="H107">
        <f t="shared" si="10"/>
        <v>4.0631986105160626E-05</v>
      </c>
      <c r="I107">
        <f t="shared" si="11"/>
        <v>0.027758556119783725</v>
      </c>
      <c r="W107" s="2"/>
    </row>
    <row r="108" spans="2:23" ht="12.75">
      <c r="B108" t="s">
        <v>112</v>
      </c>
      <c r="C108">
        <v>293</v>
      </c>
      <c r="D108">
        <v>14</v>
      </c>
      <c r="E108" s="1">
        <v>2169</v>
      </c>
      <c r="F108" s="2">
        <f t="shared" si="12"/>
        <v>0.04778156996587031</v>
      </c>
      <c r="G108" s="3">
        <f t="shared" si="13"/>
        <v>0.05</v>
      </c>
      <c r="H108">
        <f t="shared" si="10"/>
        <v>0.00011518442986165155</v>
      </c>
      <c r="I108">
        <f t="shared" si="11"/>
        <v>0.01818952537968351</v>
      </c>
      <c r="W108" s="2"/>
    </row>
    <row r="109" spans="2:23" ht="12.75">
      <c r="B109" t="s">
        <v>113</v>
      </c>
      <c r="C109">
        <v>263</v>
      </c>
      <c r="D109">
        <v>15</v>
      </c>
      <c r="E109" s="1">
        <v>2088</v>
      </c>
      <c r="F109" s="2">
        <f t="shared" si="12"/>
        <v>0.057034220532319393</v>
      </c>
      <c r="G109" s="3">
        <f t="shared" si="13"/>
        <v>0.06</v>
      </c>
      <c r="H109">
        <f t="shared" si="10"/>
        <v>0.0003994022835752769</v>
      </c>
      <c r="I109">
        <f t="shared" si="11"/>
        <v>0.07718972142803458</v>
      </c>
      <c r="W109" s="2"/>
    </row>
    <row r="110" spans="2:23" ht="12.75">
      <c r="B110" t="s">
        <v>114</v>
      </c>
      <c r="C110">
        <v>338</v>
      </c>
      <c r="D110">
        <v>14</v>
      </c>
      <c r="E110" s="1">
        <v>2271</v>
      </c>
      <c r="F110" s="2">
        <f t="shared" si="12"/>
        <v>0.04142011834319527</v>
      </c>
      <c r="G110" s="3">
        <f t="shared" si="13"/>
        <v>0.04</v>
      </c>
      <c r="H110">
        <f t="shared" si="10"/>
        <v>1.9105197903972098E-05</v>
      </c>
      <c r="I110">
        <f t="shared" si="11"/>
        <v>0.0007785055858913223</v>
      </c>
      <c r="W110" s="2"/>
    </row>
    <row r="111" spans="2:23" ht="12.75">
      <c r="B111" t="s">
        <v>115</v>
      </c>
      <c r="C111">
        <v>326</v>
      </c>
      <c r="D111">
        <v>18</v>
      </c>
      <c r="E111" s="1">
        <v>2018</v>
      </c>
      <c r="F111" s="2">
        <f t="shared" si="12"/>
        <v>0.05521472392638037</v>
      </c>
      <c r="G111" s="3">
        <f t="shared" si="13"/>
        <v>0.06</v>
      </c>
      <c r="H111">
        <f t="shared" si="10"/>
        <v>0.0003299873847160584</v>
      </c>
      <c r="I111">
        <f t="shared" si="11"/>
        <v>0.07643567681576233</v>
      </c>
      <c r="W111" s="2"/>
    </row>
    <row r="112" spans="2:23" ht="12.75">
      <c r="B112" t="s">
        <v>116</v>
      </c>
      <c r="C112">
        <v>378</v>
      </c>
      <c r="D112">
        <v>51</v>
      </c>
      <c r="E112" s="1">
        <v>2207</v>
      </c>
      <c r="F112" s="2">
        <f t="shared" si="12"/>
        <v>0.1349206349206349</v>
      </c>
      <c r="G112" s="3">
        <f t="shared" si="13"/>
        <v>0.13</v>
      </c>
      <c r="H112">
        <f t="shared" si="10"/>
        <v>0.009578823835703744</v>
      </c>
      <c r="I112">
        <f t="shared" si="11"/>
        <v>3.412755071788465</v>
      </c>
      <c r="W112" s="2"/>
    </row>
    <row r="113" spans="2:23" ht="12.75">
      <c r="B113" t="s">
        <v>117</v>
      </c>
      <c r="C113">
        <v>341</v>
      </c>
      <c r="D113">
        <v>12</v>
      </c>
      <c r="E113" s="1">
        <v>2329</v>
      </c>
      <c r="F113" s="2">
        <f t="shared" si="12"/>
        <v>0.03519061583577713</v>
      </c>
      <c r="G113" s="3">
        <f t="shared" si="13"/>
        <v>0.04</v>
      </c>
      <c r="H113">
        <f t="shared" si="10"/>
        <v>3.4542199734387066E-06</v>
      </c>
      <c r="I113">
        <f t="shared" si="11"/>
        <v>0.007570719935693482</v>
      </c>
      <c r="W113" s="2"/>
    </row>
    <row r="114" spans="2:23" ht="12.75">
      <c r="B114" t="s">
        <v>118</v>
      </c>
      <c r="C114">
        <v>323</v>
      </c>
      <c r="D114">
        <v>16</v>
      </c>
      <c r="E114" s="1">
        <v>2388</v>
      </c>
      <c r="F114" s="2">
        <f t="shared" si="12"/>
        <v>0.04953560371517028</v>
      </c>
      <c r="G114" s="3">
        <f t="shared" si="13"/>
        <v>0.05</v>
      </c>
      <c r="H114">
        <f t="shared" si="10"/>
        <v>0.00015591105116259213</v>
      </c>
      <c r="I114">
        <f t="shared" si="11"/>
        <v>0.029973546319029442</v>
      </c>
      <c r="W114" s="2"/>
    </row>
    <row r="115" spans="2:23" ht="12.75">
      <c r="B115" t="s">
        <v>119</v>
      </c>
      <c r="C115">
        <v>351</v>
      </c>
      <c r="D115">
        <v>12</v>
      </c>
      <c r="E115" s="1">
        <v>2389</v>
      </c>
      <c r="F115" s="2">
        <f t="shared" si="12"/>
        <v>0.03418803418803419</v>
      </c>
      <c r="G115" s="3">
        <f t="shared" si="13"/>
        <v>0.03</v>
      </c>
      <c r="H115">
        <f t="shared" si="10"/>
        <v>8.18609258034332E-06</v>
      </c>
      <c r="I115">
        <f t="shared" si="11"/>
        <v>0.011461807479146756</v>
      </c>
      <c r="W115" s="2"/>
    </row>
    <row r="116" spans="2:23" ht="12.75">
      <c r="B116" t="s">
        <v>120</v>
      </c>
      <c r="C116">
        <v>303</v>
      </c>
      <c r="D116">
        <v>14</v>
      </c>
      <c r="E116" s="1">
        <v>2166</v>
      </c>
      <c r="F116" s="2">
        <f t="shared" si="12"/>
        <v>0.0462046204620462</v>
      </c>
      <c r="G116" s="3">
        <f t="shared" si="13"/>
        <v>0.05</v>
      </c>
      <c r="H116">
        <f t="shared" si="10"/>
        <v>8.382229093597228E-05</v>
      </c>
      <c r="I116">
        <f t="shared" si="11"/>
        <v>0.012034299642514582</v>
      </c>
      <c r="W116" s="2"/>
    </row>
    <row r="117" spans="2:23" ht="12.75">
      <c r="B117" t="s">
        <v>121</v>
      </c>
      <c r="C117">
        <v>332</v>
      </c>
      <c r="D117">
        <v>16</v>
      </c>
      <c r="E117" s="1">
        <v>2296</v>
      </c>
      <c r="F117" s="2">
        <f t="shared" si="12"/>
        <v>0.04819277108433735</v>
      </c>
      <c r="G117" s="3">
        <f t="shared" si="13"/>
        <v>0.05</v>
      </c>
      <c r="H117">
        <f t="shared" si="10"/>
        <v>0.000124179866759326</v>
      </c>
      <c r="I117">
        <f t="shared" si="11"/>
        <v>0.022818084810434246</v>
      </c>
      <c r="W117" s="2"/>
    </row>
    <row r="118" spans="2:23" ht="12.75">
      <c r="B118" t="s">
        <v>122</v>
      </c>
      <c r="C118">
        <v>321</v>
      </c>
      <c r="D118">
        <v>26</v>
      </c>
      <c r="E118" s="1">
        <v>2278</v>
      </c>
      <c r="F118" s="2">
        <f t="shared" si="12"/>
        <v>0.08099688473520249</v>
      </c>
      <c r="G118" s="3">
        <f t="shared" si="13"/>
        <v>0.08</v>
      </c>
      <c r="H118">
        <f t="shared" si="10"/>
        <v>0.0019314017157600974</v>
      </c>
      <c r="I118">
        <f t="shared" si="11"/>
        <v>0.5420891718767968</v>
      </c>
      <c r="W118" s="2"/>
    </row>
    <row r="119" spans="2:23" ht="12.75">
      <c r="B119" t="s">
        <v>123</v>
      </c>
      <c r="C119">
        <v>289</v>
      </c>
      <c r="D119">
        <v>12</v>
      </c>
      <c r="E119" s="1">
        <v>2205</v>
      </c>
      <c r="F119" s="2">
        <f t="shared" si="12"/>
        <v>0.04152249134948097</v>
      </c>
      <c r="G119" s="3">
        <f t="shared" si="13"/>
        <v>0.04</v>
      </c>
      <c r="H119">
        <f t="shared" si="10"/>
        <v>2.0010612579544117E-05</v>
      </c>
      <c r="I119">
        <f t="shared" si="11"/>
        <v>0.0007584760550232356</v>
      </c>
      <c r="W119" s="2"/>
    </row>
    <row r="120" spans="2:23" ht="12.75">
      <c r="B120" t="s">
        <v>124</v>
      </c>
      <c r="C120">
        <v>329</v>
      </c>
      <c r="D120">
        <v>27</v>
      </c>
      <c r="E120" s="1">
        <v>2245</v>
      </c>
      <c r="F120" s="2">
        <f t="shared" si="12"/>
        <v>0.08206686930091185</v>
      </c>
      <c r="G120" s="3">
        <f t="shared" si="13"/>
        <v>0.08</v>
      </c>
      <c r="H120">
        <f t="shared" si="10"/>
        <v>0.002026593337737787</v>
      </c>
      <c r="I120">
        <f t="shared" si="11"/>
        <v>0.584908363274097</v>
      </c>
      <c r="W120" s="2"/>
    </row>
    <row r="121" spans="2:23" ht="12.75">
      <c r="B121" t="s">
        <v>125</v>
      </c>
      <c r="C121">
        <v>245</v>
      </c>
      <c r="D121">
        <v>13</v>
      </c>
      <c r="E121" s="1">
        <v>1677</v>
      </c>
      <c r="F121" s="2">
        <f t="shared" si="12"/>
        <v>0.053061224489795916</v>
      </c>
      <c r="G121" s="3">
        <f t="shared" si="13"/>
        <v>0.05</v>
      </c>
      <c r="H121">
        <f t="shared" si="10"/>
        <v>0.00025638592006754475</v>
      </c>
      <c r="I121">
        <f t="shared" si="11"/>
        <v>0.042422471571427076</v>
      </c>
      <c r="W121" s="2"/>
    </row>
    <row r="122" spans="2:23" ht="12.75">
      <c r="B122" t="s">
        <v>126</v>
      </c>
      <c r="C122">
        <v>292</v>
      </c>
      <c r="D122">
        <v>4</v>
      </c>
      <c r="E122" s="1">
        <v>2060</v>
      </c>
      <c r="F122" s="2">
        <f t="shared" si="12"/>
        <v>0.0136986301369863</v>
      </c>
      <c r="G122" s="3">
        <f t="shared" si="13"/>
        <v>0.01</v>
      </c>
      <c r="H122">
        <f t="shared" si="10"/>
        <v>0.0005452476665650309</v>
      </c>
      <c r="I122">
        <f t="shared" si="11"/>
        <v>0.2004991643253067</v>
      </c>
      <c r="W122" s="2"/>
    </row>
    <row r="123" spans="2:23" ht="12.75">
      <c r="B123" t="s">
        <v>127</v>
      </c>
      <c r="C123">
        <v>286</v>
      </c>
      <c r="D123">
        <v>12</v>
      </c>
      <c r="E123" s="1">
        <v>2219</v>
      </c>
      <c r="F123" s="2">
        <f t="shared" si="12"/>
        <v>0.04195804195804196</v>
      </c>
      <c r="G123" s="3">
        <f t="shared" si="13"/>
        <v>0.04</v>
      </c>
      <c r="H123">
        <f t="shared" si="10"/>
        <v>2.4097033429783847E-05</v>
      </c>
      <c r="I123">
        <f t="shared" si="11"/>
        <v>0.0012084631628445502</v>
      </c>
      <c r="W123" s="2"/>
    </row>
    <row r="124" spans="2:23" ht="12.75">
      <c r="B124" t="s">
        <v>128</v>
      </c>
      <c r="C124">
        <v>296</v>
      </c>
      <c r="D124">
        <v>4</v>
      </c>
      <c r="E124" s="1">
        <v>2041</v>
      </c>
      <c r="F124" s="2">
        <f t="shared" si="12"/>
        <v>0.013513513513513514</v>
      </c>
      <c r="G124" s="3">
        <f t="shared" si="13"/>
        <v>0.01</v>
      </c>
      <c r="H124">
        <f t="shared" si="10"/>
        <v>0.0005539270805613755</v>
      </c>
      <c r="I124">
        <f t="shared" si="11"/>
        <v>0.20612752475796295</v>
      </c>
      <c r="W124" s="2"/>
    </row>
    <row r="125" spans="2:23" ht="12.75">
      <c r="B125" t="s">
        <v>129</v>
      </c>
      <c r="C125">
        <v>279</v>
      </c>
      <c r="D125">
        <v>4</v>
      </c>
      <c r="E125" s="1">
        <v>2025</v>
      </c>
      <c r="F125" s="2">
        <f t="shared" si="12"/>
        <v>0.014336917562724014</v>
      </c>
      <c r="G125" s="3">
        <f t="shared" si="13"/>
        <v>0.01</v>
      </c>
      <c r="H125">
        <f t="shared" si="10"/>
        <v>0.0005158463666844615</v>
      </c>
      <c r="I125">
        <f t="shared" si="11"/>
        <v>0.18235362651697845</v>
      </c>
      <c r="W125" s="2"/>
    </row>
    <row r="126" spans="2:23" ht="12.75">
      <c r="B126" t="s">
        <v>130</v>
      </c>
      <c r="C126">
        <v>360</v>
      </c>
      <c r="D126">
        <v>15</v>
      </c>
      <c r="E126" s="1">
        <v>2546</v>
      </c>
      <c r="F126" s="2">
        <f t="shared" si="12"/>
        <v>0.041666666666666664</v>
      </c>
      <c r="G126" s="3">
        <f t="shared" si="13"/>
        <v>0.04</v>
      </c>
      <c r="H126">
        <f t="shared" si="10"/>
        <v>2.1321284430379536E-05</v>
      </c>
      <c r="I126">
        <f t="shared" si="11"/>
        <v>0.0011204664120184448</v>
      </c>
      <c r="W126" s="2"/>
    </row>
    <row r="127" spans="1:23" ht="12.75">
      <c r="A127" t="s">
        <v>131</v>
      </c>
      <c r="B127" t="s">
        <v>132</v>
      </c>
      <c r="C127">
        <v>314</v>
      </c>
      <c r="D127">
        <v>16</v>
      </c>
      <c r="E127" s="1">
        <v>2266</v>
      </c>
      <c r="F127" s="2">
        <f t="shared" si="12"/>
        <v>0.050955414012738856</v>
      </c>
      <c r="G127" s="3">
        <f t="shared" si="13"/>
        <v>0.05</v>
      </c>
      <c r="H127">
        <f t="shared" si="10"/>
        <v>0.00019338364953728855</v>
      </c>
      <c r="I127">
        <f t="shared" si="11"/>
        <v>0.03836065049539496</v>
      </c>
      <c r="W127" s="2"/>
    </row>
    <row r="128" spans="2:23" ht="12.75">
      <c r="B128" t="s">
        <v>133</v>
      </c>
      <c r="C128">
        <v>287</v>
      </c>
      <c r="D128">
        <v>16</v>
      </c>
      <c r="E128" s="1">
        <v>2167</v>
      </c>
      <c r="F128" s="2">
        <f t="shared" si="12"/>
        <v>0.05574912891986063</v>
      </c>
      <c r="G128" s="3">
        <f t="shared" si="13"/>
        <v>0.06</v>
      </c>
      <c r="H128">
        <f t="shared" si="10"/>
        <v>0.0003496884999057122</v>
      </c>
      <c r="I128">
        <f t="shared" si="11"/>
        <v>0.07207050725514828</v>
      </c>
      <c r="W128" s="2"/>
    </row>
    <row r="129" spans="2:23" ht="12.75">
      <c r="B129" t="s">
        <v>134</v>
      </c>
      <c r="C129">
        <v>396</v>
      </c>
      <c r="D129">
        <v>11</v>
      </c>
      <c r="E129" s="1">
        <v>2265</v>
      </c>
      <c r="F129" s="2">
        <f t="shared" si="12"/>
        <v>0.027777777777777776</v>
      </c>
      <c r="G129" s="3">
        <f t="shared" si="13"/>
        <v>0.03</v>
      </c>
      <c r="H129">
        <f t="shared" si="10"/>
        <v>8.595869574022279E-05</v>
      </c>
      <c r="I129">
        <f t="shared" si="11"/>
        <v>0.05821518616710039</v>
      </c>
      <c r="W129" s="2"/>
    </row>
    <row r="130" spans="2:23" ht="12.75">
      <c r="B130" t="s">
        <v>135</v>
      </c>
      <c r="C130">
        <v>337</v>
      </c>
      <c r="D130">
        <v>12</v>
      </c>
      <c r="E130" s="1">
        <v>2049</v>
      </c>
      <c r="F130" s="2">
        <f t="shared" si="12"/>
        <v>0.03560830860534125</v>
      </c>
      <c r="G130" s="3">
        <f t="shared" si="13"/>
        <v>0.04</v>
      </c>
      <c r="H130">
        <f t="shared" si="10"/>
        <v>2.0760787615512705E-06</v>
      </c>
      <c r="I130">
        <f t="shared" si="11"/>
        <v>0.00621420624391552</v>
      </c>
      <c r="W130" s="2"/>
    </row>
    <row r="131" spans="2:23" ht="12.75">
      <c r="B131" t="s">
        <v>136</v>
      </c>
      <c r="C131">
        <v>291</v>
      </c>
      <c r="D131">
        <v>14</v>
      </c>
      <c r="E131" s="1">
        <v>2258</v>
      </c>
      <c r="F131" s="2">
        <f aca="true" t="shared" si="14" ref="F131:F166">D131/C131</f>
        <v>0.048109965635738834</v>
      </c>
      <c r="G131" s="3">
        <f t="shared" si="13"/>
        <v>0.05</v>
      </c>
      <c r="H131">
        <f t="shared" si="10"/>
        <v>0.00012234122156731483</v>
      </c>
      <c r="I131">
        <f t="shared" si="11"/>
        <v>0.019602651294569142</v>
      </c>
      <c r="W131" s="2"/>
    </row>
    <row r="132" spans="2:23" ht="12.75">
      <c r="B132" t="s">
        <v>137</v>
      </c>
      <c r="C132">
        <v>371</v>
      </c>
      <c r="D132">
        <v>26</v>
      </c>
      <c r="E132" s="1">
        <v>2101</v>
      </c>
      <c r="F132" s="2">
        <f t="shared" si="14"/>
        <v>0.07008086253369272</v>
      </c>
      <c r="G132" s="3">
        <f t="shared" si="13"/>
        <v>0.07</v>
      </c>
      <c r="H132">
        <f t="shared" si="10"/>
        <v>0.0010910927757630815</v>
      </c>
      <c r="I132">
        <f t="shared" si="11"/>
        <v>0.33788293121938556</v>
      </c>
      <c r="W132" s="2"/>
    </row>
    <row r="133" spans="2:23" ht="12.75">
      <c r="B133" t="s">
        <v>138</v>
      </c>
      <c r="C133">
        <v>335</v>
      </c>
      <c r="D133">
        <v>18</v>
      </c>
      <c r="E133" s="1">
        <v>2270</v>
      </c>
      <c r="F133" s="2">
        <f t="shared" si="14"/>
        <v>0.05373134328358209</v>
      </c>
      <c r="G133" s="3">
        <f t="shared" si="13"/>
        <v>0.05</v>
      </c>
      <c r="H133">
        <f t="shared" si="10"/>
        <v>0.00027829493784767723</v>
      </c>
      <c r="I133">
        <f t="shared" si="11"/>
        <v>0.06406468583012498</v>
      </c>
      <c r="W133" s="2"/>
    </row>
    <row r="134" spans="2:23" ht="12.75">
      <c r="B134" t="s">
        <v>139</v>
      </c>
      <c r="C134">
        <v>378</v>
      </c>
      <c r="D134">
        <v>31</v>
      </c>
      <c r="E134" s="1">
        <v>2267</v>
      </c>
      <c r="F134" s="2">
        <f t="shared" si="14"/>
        <v>0.082010582010582</v>
      </c>
      <c r="G134" s="3">
        <f t="shared" si="13"/>
        <v>0.08</v>
      </c>
      <c r="H134">
        <f t="shared" si="10"/>
        <v>0.002021528657266508</v>
      </c>
      <c r="I134">
        <f t="shared" si="11"/>
        <v>0.6702293424671254</v>
      </c>
      <c r="W134" s="2"/>
    </row>
    <row r="135" spans="2:23" ht="12.75">
      <c r="B135" t="s">
        <v>140</v>
      </c>
      <c r="C135">
        <v>384</v>
      </c>
      <c r="D135">
        <v>14</v>
      </c>
      <c r="E135" s="1">
        <v>2200</v>
      </c>
      <c r="F135" s="2">
        <f t="shared" si="14"/>
        <v>0.036458333333333336</v>
      </c>
      <c r="G135" s="3">
        <f aca="true" t="shared" si="15" ref="G135:G166">ROUND(F135,2)</f>
        <v>0.04</v>
      </c>
      <c r="H135">
        <f t="shared" si="10"/>
        <v>3.4908681971890197E-07</v>
      </c>
      <c r="I135">
        <f t="shared" si="11"/>
        <v>0.0045550251031195015</v>
      </c>
      <c r="W135" s="2"/>
    </row>
    <row r="136" spans="2:23" ht="12.75">
      <c r="B136" t="s">
        <v>141</v>
      </c>
      <c r="C136">
        <v>328</v>
      </c>
      <c r="D136">
        <v>24</v>
      </c>
      <c r="E136" s="1">
        <v>2304</v>
      </c>
      <c r="F136" s="2">
        <f t="shared" si="14"/>
        <v>0.07317073170731707</v>
      </c>
      <c r="G136" s="3">
        <f t="shared" si="15"/>
        <v>0.07</v>
      </c>
      <c r="H136">
        <f aca="true" t="shared" si="16" ref="H136:H199">(F136-$H$2)^2</f>
        <v>0.0013047672902963834</v>
      </c>
      <c r="I136">
        <f aca="true" t="shared" si="17" ref="I136:I199">C136*(F136-$F$2)^2</f>
        <v>0.3630230377888996</v>
      </c>
      <c r="W136" s="2"/>
    </row>
    <row r="137" spans="1:23" ht="12.75">
      <c r="A137" t="s">
        <v>142</v>
      </c>
      <c r="B137" t="s">
        <v>143</v>
      </c>
      <c r="C137">
        <v>314</v>
      </c>
      <c r="D137">
        <v>27</v>
      </c>
      <c r="E137" s="1">
        <v>2121</v>
      </c>
      <c r="F137" s="2">
        <f t="shared" si="14"/>
        <v>0.08598726114649681</v>
      </c>
      <c r="G137" s="3">
        <f t="shared" si="15"/>
        <v>0.09</v>
      </c>
      <c r="H137">
        <f t="shared" si="16"/>
        <v>0.0023949368600637453</v>
      </c>
      <c r="I137">
        <f t="shared" si="17"/>
        <v>0.6668758421303381</v>
      </c>
      <c r="W137" s="2"/>
    </row>
    <row r="138" spans="2:23" ht="12.75">
      <c r="B138" t="s">
        <v>144</v>
      </c>
      <c r="C138">
        <v>293</v>
      </c>
      <c r="D138">
        <v>11</v>
      </c>
      <c r="E138" s="1">
        <v>2054</v>
      </c>
      <c r="F138" s="2">
        <f t="shared" si="14"/>
        <v>0.03754266211604096</v>
      </c>
      <c r="G138" s="3">
        <f t="shared" si="15"/>
        <v>0.04</v>
      </c>
      <c r="H138">
        <f t="shared" si="16"/>
        <v>2.435354265855389E-07</v>
      </c>
      <c r="I138">
        <f t="shared" si="17"/>
        <v>0.0016316205293994464</v>
      </c>
      <c r="W138" s="2"/>
    </row>
    <row r="139" spans="2:23" ht="12.75">
      <c r="B139" t="s">
        <v>145</v>
      </c>
      <c r="C139">
        <v>287</v>
      </c>
      <c r="D139">
        <v>15</v>
      </c>
      <c r="E139" s="1">
        <v>1975</v>
      </c>
      <c r="F139" s="2">
        <f t="shared" si="14"/>
        <v>0.05226480836236934</v>
      </c>
      <c r="G139" s="3">
        <f t="shared" si="15"/>
        <v>0.05</v>
      </c>
      <c r="H139">
        <f t="shared" si="16"/>
        <v>0.0002315156803117164</v>
      </c>
      <c r="I139">
        <f t="shared" si="17"/>
        <v>0.04386150043806823</v>
      </c>
      <c r="W139" s="2"/>
    </row>
    <row r="140" spans="2:23" ht="12.75">
      <c r="B140" t="s">
        <v>146</v>
      </c>
      <c r="C140">
        <v>326</v>
      </c>
      <c r="D140">
        <v>42</v>
      </c>
      <c r="E140" s="1">
        <v>2272</v>
      </c>
      <c r="F140" s="2">
        <f t="shared" si="14"/>
        <v>0.12883435582822086</v>
      </c>
      <c r="G140" s="3">
        <f t="shared" si="15"/>
        <v>0.13</v>
      </c>
      <c r="H140">
        <f t="shared" si="16"/>
        <v>0.00842452051569874</v>
      </c>
      <c r="I140">
        <f t="shared" si="17"/>
        <v>2.5782952597625943</v>
      </c>
      <c r="W140" s="2"/>
    </row>
    <row r="141" spans="2:23" ht="12.75">
      <c r="B141" t="s">
        <v>147</v>
      </c>
      <c r="C141">
        <v>313</v>
      </c>
      <c r="D141">
        <v>22</v>
      </c>
      <c r="E141" s="1">
        <v>2139</v>
      </c>
      <c r="F141" s="2">
        <f t="shared" si="14"/>
        <v>0.07028753993610223</v>
      </c>
      <c r="G141" s="3">
        <f t="shared" si="15"/>
        <v>0.07</v>
      </c>
      <c r="H141">
        <f t="shared" si="16"/>
        <v>0.0011047893005330664</v>
      </c>
      <c r="I141">
        <f t="shared" si="17"/>
        <v>0.2889781153632861</v>
      </c>
      <c r="W141" s="2"/>
    </row>
    <row r="142" spans="2:23" ht="12.75">
      <c r="B142" t="s">
        <v>148</v>
      </c>
      <c r="C142">
        <v>269</v>
      </c>
      <c r="D142">
        <v>19</v>
      </c>
      <c r="E142" s="1">
        <v>1830</v>
      </c>
      <c r="F142" s="2">
        <f t="shared" si="14"/>
        <v>0.07063197026022305</v>
      </c>
      <c r="G142" s="3">
        <f t="shared" si="15"/>
        <v>0.07</v>
      </c>
      <c r="H142">
        <f t="shared" si="16"/>
        <v>0.0011278045385105435</v>
      </c>
      <c r="I142">
        <f t="shared" si="17"/>
        <v>0.2540173669167031</v>
      </c>
      <c r="W142" s="2"/>
    </row>
    <row r="143" spans="2:23" ht="12.75">
      <c r="B143" t="s">
        <v>149</v>
      </c>
      <c r="C143">
        <v>277</v>
      </c>
      <c r="D143">
        <v>20</v>
      </c>
      <c r="E143" s="1">
        <v>1950</v>
      </c>
      <c r="F143" s="2">
        <f t="shared" si="14"/>
        <v>0.07220216606498195</v>
      </c>
      <c r="G143" s="3">
        <f t="shared" si="15"/>
        <v>0.07</v>
      </c>
      <c r="H143">
        <f t="shared" si="16"/>
        <v>0.00123573320058528</v>
      </c>
      <c r="I143">
        <f t="shared" si="17"/>
        <v>0.28898597666004905</v>
      </c>
      <c r="W143" s="2"/>
    </row>
    <row r="144" spans="2:23" ht="12.75">
      <c r="B144" t="s">
        <v>150</v>
      </c>
      <c r="C144">
        <v>329</v>
      </c>
      <c r="D144">
        <v>22</v>
      </c>
      <c r="E144" s="1">
        <v>2074</v>
      </c>
      <c r="F144" s="2">
        <f t="shared" si="14"/>
        <v>0.0668693009118541</v>
      </c>
      <c r="G144" s="3">
        <f t="shared" si="15"/>
        <v>0.07</v>
      </c>
      <c r="H144">
        <f t="shared" si="16"/>
        <v>0.0008892402654883523</v>
      </c>
      <c r="I144">
        <f t="shared" si="17"/>
        <v>0.23925216453601678</v>
      </c>
      <c r="W144" s="2"/>
    </row>
    <row r="145" spans="2:23" ht="12.75">
      <c r="B145" t="s">
        <v>151</v>
      </c>
      <c r="C145">
        <v>313</v>
      </c>
      <c r="D145">
        <v>35</v>
      </c>
      <c r="E145" s="1">
        <v>1930</v>
      </c>
      <c r="F145" s="2">
        <f t="shared" si="14"/>
        <v>0.11182108626198083</v>
      </c>
      <c r="G145" s="3">
        <f t="shared" si="15"/>
        <v>0.11</v>
      </c>
      <c r="H145">
        <f t="shared" si="16"/>
        <v>0.00559083960663942</v>
      </c>
      <c r="I145">
        <f t="shared" si="17"/>
        <v>1.6189261598914169</v>
      </c>
      <c r="W145" s="2"/>
    </row>
    <row r="146" spans="2:23" ht="12.75">
      <c r="B146" t="s">
        <v>152</v>
      </c>
      <c r="C146">
        <v>312</v>
      </c>
      <c r="D146">
        <v>36</v>
      </c>
      <c r="E146" s="1">
        <v>2201</v>
      </c>
      <c r="F146" s="2">
        <f t="shared" si="14"/>
        <v>0.11538461538461539</v>
      </c>
      <c r="G146" s="3">
        <f t="shared" si="15"/>
        <v>0.12</v>
      </c>
      <c r="H146">
        <f t="shared" si="16"/>
        <v>0.006136442155674498</v>
      </c>
      <c r="I146">
        <f t="shared" si="17"/>
        <v>1.7776371573714553</v>
      </c>
      <c r="W146" s="2"/>
    </row>
    <row r="147" spans="1:23" ht="12.75">
      <c r="A147" t="s">
        <v>153</v>
      </c>
      <c r="B147" t="s">
        <v>154</v>
      </c>
      <c r="C147">
        <v>296</v>
      </c>
      <c r="D147">
        <v>5</v>
      </c>
      <c r="E147" s="1">
        <v>2181</v>
      </c>
      <c r="F147" s="2">
        <f t="shared" si="14"/>
        <v>0.016891891891891893</v>
      </c>
      <c r="G147" s="3">
        <f t="shared" si="15"/>
        <v>0.02</v>
      </c>
      <c r="H147">
        <f t="shared" si="16"/>
        <v>0.00040631582159736276</v>
      </c>
      <c r="I147">
        <f t="shared" si="17"/>
        <v>0.15672799969821843</v>
      </c>
      <c r="W147" s="2"/>
    </row>
    <row r="148" spans="2:23" ht="12.75">
      <c r="B148" t="s">
        <v>155</v>
      </c>
      <c r="C148">
        <v>306</v>
      </c>
      <c r="D148">
        <v>28</v>
      </c>
      <c r="E148" s="1">
        <v>1962</v>
      </c>
      <c r="F148" s="2">
        <f t="shared" si="14"/>
        <v>0.0915032679738562</v>
      </c>
      <c r="G148" s="3">
        <f t="shared" si="15"/>
        <v>0.09</v>
      </c>
      <c r="H148">
        <f t="shared" si="16"/>
        <v>0.002965248891855177</v>
      </c>
      <c r="I148">
        <f t="shared" si="17"/>
        <v>0.8147687101246531</v>
      </c>
      <c r="W148" s="2"/>
    </row>
    <row r="149" spans="2:23" ht="12.75">
      <c r="B149" t="s">
        <v>156</v>
      </c>
      <c r="C149">
        <v>368</v>
      </c>
      <c r="D149">
        <v>24</v>
      </c>
      <c r="E149" s="1">
        <v>2378</v>
      </c>
      <c r="F149" s="2">
        <f t="shared" si="14"/>
        <v>0.06521739130434782</v>
      </c>
      <c r="G149" s="3">
        <f t="shared" si="15"/>
        <v>0.07</v>
      </c>
      <c r="H149">
        <f t="shared" si="16"/>
        <v>0.0007934487461321863</v>
      </c>
      <c r="I149">
        <f t="shared" si="17"/>
        <v>0.23583113738311184</v>
      </c>
      <c r="W149" s="2"/>
    </row>
    <row r="150" spans="2:23" ht="12.75">
      <c r="B150" t="s">
        <v>157</v>
      </c>
      <c r="C150">
        <v>238</v>
      </c>
      <c r="D150">
        <v>32</v>
      </c>
      <c r="E150" s="1">
        <v>1977</v>
      </c>
      <c r="F150" s="2">
        <f t="shared" si="14"/>
        <v>0.13445378151260504</v>
      </c>
      <c r="G150" s="3">
        <f t="shared" si="15"/>
        <v>0.13</v>
      </c>
      <c r="H150">
        <f t="shared" si="16"/>
        <v>0.009487658533007905</v>
      </c>
      <c r="I150">
        <f t="shared" si="17"/>
        <v>2.1277084356481346</v>
      </c>
      <c r="W150" s="2"/>
    </row>
    <row r="151" spans="2:23" ht="12.75">
      <c r="B151" t="s">
        <v>158</v>
      </c>
      <c r="C151">
        <v>312</v>
      </c>
      <c r="D151">
        <v>27</v>
      </c>
      <c r="E151" s="1">
        <v>2235</v>
      </c>
      <c r="F151" s="2">
        <f t="shared" si="14"/>
        <v>0.08653846153846154</v>
      </c>
      <c r="G151" s="3">
        <f t="shared" si="15"/>
        <v>0.09</v>
      </c>
      <c r="H151">
        <f t="shared" si="16"/>
        <v>0.002449190073049773</v>
      </c>
      <c r="I151">
        <f t="shared" si="17"/>
        <v>0.678573839250112</v>
      </c>
      <c r="W151" s="2"/>
    </row>
    <row r="152" spans="2:23" ht="12.75">
      <c r="B152" t="s">
        <v>159</v>
      </c>
      <c r="C152">
        <v>261</v>
      </c>
      <c r="D152">
        <v>50</v>
      </c>
      <c r="E152" s="1">
        <v>1949</v>
      </c>
      <c r="F152" s="2">
        <f t="shared" si="14"/>
        <v>0.19157088122605365</v>
      </c>
      <c r="G152" s="3">
        <f t="shared" si="15"/>
        <v>0.19</v>
      </c>
      <c r="H152">
        <f t="shared" si="16"/>
        <v>0.0238769595401927</v>
      </c>
      <c r="I152">
        <f t="shared" si="17"/>
        <v>6.003863495002405</v>
      </c>
      <c r="W152" s="2"/>
    </row>
    <row r="153" spans="2:23" ht="12.75">
      <c r="B153" t="s">
        <v>160</v>
      </c>
      <c r="C153">
        <v>273</v>
      </c>
      <c r="D153">
        <v>42</v>
      </c>
      <c r="E153" s="1">
        <v>2047</v>
      </c>
      <c r="F153" s="2">
        <f t="shared" si="14"/>
        <v>0.15384615384615385</v>
      </c>
      <c r="G153" s="3">
        <f t="shared" si="15"/>
        <v>0.15</v>
      </c>
      <c r="H153">
        <f t="shared" si="16"/>
        <v>0.013641535662290502</v>
      </c>
      <c r="I153">
        <f t="shared" si="17"/>
        <v>3.544403819739027</v>
      </c>
      <c r="W153" s="2"/>
    </row>
    <row r="154" spans="2:23" ht="12.75">
      <c r="B154" t="s">
        <v>161</v>
      </c>
      <c r="C154">
        <v>355</v>
      </c>
      <c r="D154">
        <v>27</v>
      </c>
      <c r="E154" s="1">
        <v>2207</v>
      </c>
      <c r="F154" s="2">
        <f t="shared" si="14"/>
        <v>0.07605633802816901</v>
      </c>
      <c r="G154" s="3">
        <f t="shared" si="15"/>
        <v>0.08</v>
      </c>
      <c r="H154">
        <f t="shared" si="16"/>
        <v>0.0015215592333003534</v>
      </c>
      <c r="I154">
        <f t="shared" si="17"/>
        <v>0.4640213939325985</v>
      </c>
      <c r="W154" s="2"/>
    </row>
    <row r="155" spans="2:23" ht="12.75">
      <c r="B155" t="s">
        <v>162</v>
      </c>
      <c r="C155">
        <v>315</v>
      </c>
      <c r="D155">
        <v>47</v>
      </c>
      <c r="E155" s="1">
        <v>2049</v>
      </c>
      <c r="F155" s="2">
        <f t="shared" si="14"/>
        <v>0.1492063492063492</v>
      </c>
      <c r="G155" s="3">
        <f t="shared" si="15"/>
        <v>0.15</v>
      </c>
      <c r="H155">
        <f t="shared" si="16"/>
        <v>0.012579233065249901</v>
      </c>
      <c r="I155">
        <f t="shared" si="17"/>
        <v>3.7634118013019755</v>
      </c>
      <c r="W155" s="2"/>
    </row>
    <row r="156" spans="2:23" ht="12.75">
      <c r="B156" t="s">
        <v>163</v>
      </c>
      <c r="C156">
        <v>337</v>
      </c>
      <c r="D156">
        <v>18</v>
      </c>
      <c r="E156" s="1">
        <v>2136</v>
      </c>
      <c r="F156" s="2">
        <f t="shared" si="14"/>
        <v>0.05341246290801187</v>
      </c>
      <c r="G156" s="3">
        <f t="shared" si="15"/>
        <v>0.05</v>
      </c>
      <c r="H156">
        <f t="shared" si="16"/>
        <v>0.0002677573865585832</v>
      </c>
      <c r="I156">
        <f t="shared" si="17"/>
        <v>0.06150925253313472</v>
      </c>
      <c r="W156" s="2"/>
    </row>
    <row r="157" spans="2:23" ht="12.75">
      <c r="B157" t="s">
        <v>164</v>
      </c>
      <c r="C157">
        <v>243</v>
      </c>
      <c r="D157">
        <v>17</v>
      </c>
      <c r="E157" s="1">
        <v>1892</v>
      </c>
      <c r="F157" s="2">
        <f t="shared" si="14"/>
        <v>0.06995884773662552</v>
      </c>
      <c r="G157" s="3">
        <f t="shared" si="15"/>
        <v>0.07</v>
      </c>
      <c r="H157">
        <f t="shared" si="16"/>
        <v>0.0010830469526143542</v>
      </c>
      <c r="I157">
        <f t="shared" si="17"/>
        <v>0.21952282940284054</v>
      </c>
      <c r="W157" s="2"/>
    </row>
    <row r="158" spans="2:23" ht="12.75">
      <c r="B158" t="s">
        <v>165</v>
      </c>
      <c r="C158">
        <v>315</v>
      </c>
      <c r="D158">
        <v>8</v>
      </c>
      <c r="E158" s="1">
        <v>1995</v>
      </c>
      <c r="F158" s="2">
        <f t="shared" si="14"/>
        <v>0.025396825396825397</v>
      </c>
      <c r="G158" s="3">
        <f t="shared" si="15"/>
        <v>0.03</v>
      </c>
      <c r="H158">
        <f t="shared" si="16"/>
        <v>0.00013577711213105605</v>
      </c>
      <c r="I158">
        <f t="shared" si="17"/>
        <v>0.06628027991901263</v>
      </c>
      <c r="W158" s="2"/>
    </row>
    <row r="159" spans="2:23" ht="12.75">
      <c r="B159" t="s">
        <v>166</v>
      </c>
      <c r="C159">
        <v>367</v>
      </c>
      <c r="D159">
        <v>35</v>
      </c>
      <c r="E159" s="1">
        <v>2099</v>
      </c>
      <c r="F159" s="2">
        <f t="shared" si="14"/>
        <v>0.09536784741144415</v>
      </c>
      <c r="G159" s="3">
        <f t="shared" si="15"/>
        <v>0.1</v>
      </c>
      <c r="H159">
        <f t="shared" si="16"/>
        <v>0.0034010682482310353</v>
      </c>
      <c r="I159">
        <f t="shared" si="17"/>
        <v>1.1290419636310234</v>
      </c>
      <c r="W159" s="2"/>
    </row>
    <row r="160" spans="2:23" ht="12.75">
      <c r="B160" t="s">
        <v>167</v>
      </c>
      <c r="C160">
        <v>267</v>
      </c>
      <c r="D160">
        <v>31</v>
      </c>
      <c r="E160" s="1">
        <v>2218</v>
      </c>
      <c r="F160" s="2">
        <f t="shared" si="14"/>
        <v>0.11610486891385768</v>
      </c>
      <c r="G160" s="3">
        <f t="shared" si="15"/>
        <v>0.12</v>
      </c>
      <c r="H160">
        <f t="shared" si="16"/>
        <v>0.006249803684225146</v>
      </c>
      <c r="I160">
        <f t="shared" si="17"/>
        <v>1.5504172892569805</v>
      </c>
      <c r="W160" s="2"/>
    </row>
    <row r="161" spans="2:23" ht="12.75">
      <c r="B161" t="s">
        <v>168</v>
      </c>
      <c r="C161">
        <v>308</v>
      </c>
      <c r="D161">
        <v>30</v>
      </c>
      <c r="E161" s="1">
        <v>2087</v>
      </c>
      <c r="F161" s="2">
        <f t="shared" si="14"/>
        <v>0.09740259740259741</v>
      </c>
      <c r="G161" s="3">
        <f t="shared" si="15"/>
        <v>0.1</v>
      </c>
      <c r="H161">
        <f t="shared" si="16"/>
        <v>0.003642536316401497</v>
      </c>
      <c r="I161">
        <f t="shared" si="17"/>
        <v>1.0183296814675755</v>
      </c>
      <c r="W161" s="2"/>
    </row>
    <row r="162" spans="2:23" ht="12.75">
      <c r="B162" t="s">
        <v>169</v>
      </c>
      <c r="C162">
        <v>349</v>
      </c>
      <c r="D162">
        <v>24</v>
      </c>
      <c r="E162" s="1">
        <v>2148</v>
      </c>
      <c r="F162" s="2">
        <f t="shared" si="14"/>
        <v>0.06876790830945559</v>
      </c>
      <c r="G162" s="3">
        <f t="shared" si="15"/>
        <v>0.07</v>
      </c>
      <c r="H162">
        <f t="shared" si="16"/>
        <v>0.001006078421517627</v>
      </c>
      <c r="I162">
        <f t="shared" si="17"/>
        <v>0.290791617604598</v>
      </c>
      <c r="W162" s="2"/>
    </row>
    <row r="163" spans="2:23" ht="12.75">
      <c r="B163" t="s">
        <v>170</v>
      </c>
      <c r="C163">
        <v>266</v>
      </c>
      <c r="D163">
        <v>14</v>
      </c>
      <c r="E163" s="1">
        <v>1869</v>
      </c>
      <c r="F163" s="2">
        <f t="shared" si="14"/>
        <v>0.05263157894736842</v>
      </c>
      <c r="G163" s="3">
        <f t="shared" si="15"/>
        <v>0.05</v>
      </c>
      <c r="H163">
        <f t="shared" si="16"/>
        <v>0.0002428114988523305</v>
      </c>
      <c r="I163">
        <f t="shared" si="17"/>
        <v>0.04310006936646203</v>
      </c>
      <c r="W163" s="2"/>
    </row>
    <row r="164" spans="2:23" ht="12.75">
      <c r="B164" t="s">
        <v>171</v>
      </c>
      <c r="C164">
        <v>361</v>
      </c>
      <c r="D164">
        <v>14</v>
      </c>
      <c r="E164" s="1">
        <v>2285</v>
      </c>
      <c r="F164" s="2">
        <f t="shared" si="14"/>
        <v>0.038781163434903045</v>
      </c>
      <c r="G164" s="3">
        <f t="shared" si="15"/>
        <v>0.04</v>
      </c>
      <c r="H164">
        <f t="shared" si="16"/>
        <v>2.9998046207749804E-06</v>
      </c>
      <c r="I164">
        <f t="shared" si="17"/>
        <v>0.000453891697447877</v>
      </c>
      <c r="W164" s="2"/>
    </row>
    <row r="165" spans="2:23" ht="12.75">
      <c r="B165" t="s">
        <v>172</v>
      </c>
      <c r="C165">
        <v>294</v>
      </c>
      <c r="D165">
        <v>10</v>
      </c>
      <c r="E165" s="1">
        <v>2288</v>
      </c>
      <c r="F165" s="2">
        <f t="shared" si="14"/>
        <v>0.034013605442176874</v>
      </c>
      <c r="G165" s="3">
        <f t="shared" si="15"/>
        <v>0.03</v>
      </c>
      <c r="H165">
        <f t="shared" si="16"/>
        <v>9.214646291932732E-06</v>
      </c>
      <c r="I165">
        <f t="shared" si="17"/>
        <v>0.010195528871504402</v>
      </c>
      <c r="W165" s="2"/>
    </row>
    <row r="166" spans="2:23" ht="12.75">
      <c r="B166" t="s">
        <v>173</v>
      </c>
      <c r="C166">
        <v>274</v>
      </c>
      <c r="D166">
        <v>60</v>
      </c>
      <c r="E166" s="1">
        <v>2208</v>
      </c>
      <c r="F166" s="2">
        <f t="shared" si="14"/>
        <v>0.21897810218978103</v>
      </c>
      <c r="G166" s="3">
        <f t="shared" si="15"/>
        <v>0.22</v>
      </c>
      <c r="H166">
        <f t="shared" si="16"/>
        <v>0.03309813672088291</v>
      </c>
      <c r="I166">
        <f t="shared" si="17"/>
        <v>8.786654947946365</v>
      </c>
      <c r="W166" s="2"/>
    </row>
    <row r="167" spans="1:23" ht="12.75">
      <c r="A167" t="s">
        <v>174</v>
      </c>
      <c r="B167" t="s">
        <v>175</v>
      </c>
      <c r="C167">
        <v>341</v>
      </c>
      <c r="D167">
        <v>27</v>
      </c>
      <c r="E167" s="1">
        <v>2305</v>
      </c>
      <c r="F167" s="2">
        <f aca="true" t="shared" si="18" ref="F167:F176">D167/C167</f>
        <v>0.07917888563049853</v>
      </c>
      <c r="G167" s="3">
        <f aca="true" t="shared" si="19" ref="G167:G176">ROUND(F167,2)</f>
        <v>0.08</v>
      </c>
      <c r="H167">
        <f t="shared" si="16"/>
        <v>0.0017749130208908508</v>
      </c>
      <c r="I167">
        <f t="shared" si="17"/>
        <v>0.5260392849525797</v>
      </c>
      <c r="W167" s="2"/>
    </row>
    <row r="168" spans="2:23" ht="12.75">
      <c r="B168" t="s">
        <v>176</v>
      </c>
      <c r="C168">
        <v>291</v>
      </c>
      <c r="D168">
        <v>21</v>
      </c>
      <c r="E168" s="1">
        <v>2076</v>
      </c>
      <c r="F168" s="2">
        <f t="shared" si="18"/>
        <v>0.07216494845360824</v>
      </c>
      <c r="G168" s="3">
        <f t="shared" si="19"/>
        <v>0.07</v>
      </c>
      <c r="H168">
        <f t="shared" si="16"/>
        <v>0.001233117964571292</v>
      </c>
      <c r="I168">
        <f t="shared" si="17"/>
        <v>0.30289253666394916</v>
      </c>
      <c r="W168" s="2"/>
    </row>
    <row r="169" spans="2:23" ht="12.75">
      <c r="B169" t="s">
        <v>177</v>
      </c>
      <c r="C169">
        <v>346</v>
      </c>
      <c r="D169">
        <v>43</v>
      </c>
      <c r="E169" s="1">
        <v>2238</v>
      </c>
      <c r="F169" s="2">
        <f t="shared" si="18"/>
        <v>0.12427745664739884</v>
      </c>
      <c r="G169" s="3">
        <f t="shared" si="19"/>
        <v>0.12</v>
      </c>
      <c r="H169">
        <f t="shared" si="16"/>
        <v>0.007608774160772416</v>
      </c>
      <c r="I169">
        <f t="shared" si="17"/>
        <v>2.463222154983055</v>
      </c>
      <c r="W169" s="2"/>
    </row>
    <row r="170" spans="2:23" ht="12.75">
      <c r="B170" t="s">
        <v>178</v>
      </c>
      <c r="C170">
        <v>348</v>
      </c>
      <c r="D170">
        <v>25</v>
      </c>
      <c r="E170" s="1">
        <v>2215</v>
      </c>
      <c r="F170" s="2">
        <f t="shared" si="18"/>
        <v>0.07183908045977011</v>
      </c>
      <c r="G170" s="3">
        <f t="shared" si="19"/>
        <v>0.07</v>
      </c>
      <c r="H170">
        <f t="shared" si="16"/>
        <v>0.0012103379373346265</v>
      </c>
      <c r="I170">
        <f t="shared" si="17"/>
        <v>0.3549416924751298</v>
      </c>
      <c r="W170" s="2"/>
    </row>
    <row r="171" spans="2:23" ht="12.75">
      <c r="B171" t="s">
        <v>179</v>
      </c>
      <c r="C171">
        <v>302</v>
      </c>
      <c r="D171">
        <v>37</v>
      </c>
      <c r="E171" s="1">
        <v>2006</v>
      </c>
      <c r="F171" s="2">
        <f t="shared" si="18"/>
        <v>0.12251655629139073</v>
      </c>
      <c r="G171" s="3">
        <f t="shared" si="19"/>
        <v>0.12</v>
      </c>
      <c r="H171">
        <f t="shared" si="16"/>
        <v>0.007304674285395099</v>
      </c>
      <c r="I171">
        <f t="shared" si="17"/>
        <v>2.0611765885252398</v>
      </c>
      <c r="W171" s="2"/>
    </row>
    <row r="172" spans="2:23" ht="12.75">
      <c r="B172" t="s">
        <v>180</v>
      </c>
      <c r="C172">
        <v>310</v>
      </c>
      <c r="D172">
        <v>47</v>
      </c>
      <c r="E172" s="1">
        <v>1967</v>
      </c>
      <c r="F172" s="2">
        <f t="shared" si="18"/>
        <v>0.15161290322580645</v>
      </c>
      <c r="G172" s="3">
        <f t="shared" si="19"/>
        <v>0.15</v>
      </c>
      <c r="H172">
        <f t="shared" si="16"/>
        <v>0.013124849193030235</v>
      </c>
      <c r="I172">
        <f t="shared" si="17"/>
        <v>3.8685588065582817</v>
      </c>
      <c r="W172" s="2"/>
    </row>
    <row r="173" spans="2:23" ht="12.75">
      <c r="B173" t="s">
        <v>181</v>
      </c>
      <c r="C173">
        <v>328</v>
      </c>
      <c r="D173">
        <v>37</v>
      </c>
      <c r="E173" s="1">
        <v>2143</v>
      </c>
      <c r="F173" s="2">
        <f t="shared" si="18"/>
        <v>0.11280487804878049</v>
      </c>
      <c r="G173" s="3">
        <f t="shared" si="19"/>
        <v>0.11</v>
      </c>
      <c r="H173">
        <f t="shared" si="16"/>
        <v>0.005738927449032595</v>
      </c>
      <c r="I173">
        <f t="shared" si="17"/>
        <v>1.743241868571219</v>
      </c>
      <c r="W173" s="2"/>
    </row>
    <row r="174" spans="2:23" ht="12.75">
      <c r="B174" t="s">
        <v>182</v>
      </c>
      <c r="C174">
        <v>275</v>
      </c>
      <c r="D174">
        <v>28</v>
      </c>
      <c r="E174" s="1">
        <v>2012</v>
      </c>
      <c r="F174" s="2">
        <f t="shared" si="18"/>
        <v>0.10181818181818182</v>
      </c>
      <c r="G174" s="3">
        <f t="shared" si="19"/>
        <v>0.1</v>
      </c>
      <c r="H174">
        <f t="shared" si="16"/>
        <v>0.004195025017636417</v>
      </c>
      <c r="I174">
        <f t="shared" si="17"/>
        <v>1.054227889085028</v>
      </c>
      <c r="W174" s="2"/>
    </row>
    <row r="175" spans="2:23" ht="12.75">
      <c r="B175" t="s">
        <v>183</v>
      </c>
      <c r="C175">
        <v>316</v>
      </c>
      <c r="D175">
        <v>48</v>
      </c>
      <c r="E175" s="1">
        <v>2115</v>
      </c>
      <c r="F175" s="2">
        <f t="shared" si="18"/>
        <v>0.1518987341772152</v>
      </c>
      <c r="G175" s="3">
        <f t="shared" si="19"/>
        <v>0.15</v>
      </c>
      <c r="H175">
        <f t="shared" si="16"/>
        <v>0.013190422614647626</v>
      </c>
      <c r="I175">
        <f t="shared" si="17"/>
        <v>3.963639905376379</v>
      </c>
      <c r="W175" s="2"/>
    </row>
    <row r="176" spans="2:23" ht="12.75">
      <c r="B176" t="s">
        <v>184</v>
      </c>
      <c r="C176">
        <v>327</v>
      </c>
      <c r="D176">
        <v>19</v>
      </c>
      <c r="E176" s="1">
        <v>2102</v>
      </c>
      <c r="F176" s="2">
        <f t="shared" si="18"/>
        <v>0.0581039755351682</v>
      </c>
      <c r="G176" s="3">
        <f t="shared" si="19"/>
        <v>0.06</v>
      </c>
      <c r="H176">
        <f t="shared" si="16"/>
        <v>0.0004433048769963251</v>
      </c>
      <c r="I176">
        <f t="shared" si="17"/>
        <v>0.10833345757559837</v>
      </c>
      <c r="W176" s="2"/>
    </row>
    <row r="177" spans="1:23" ht="12.75">
      <c r="A177" t="s">
        <v>185</v>
      </c>
      <c r="B177" t="s">
        <v>186</v>
      </c>
      <c r="C177">
        <v>277</v>
      </c>
      <c r="D177">
        <v>9</v>
      </c>
      <c r="E177" s="1">
        <v>2118</v>
      </c>
      <c r="F177" s="2">
        <f aca="true" t="shared" si="20" ref="F177:F186">D177/C177</f>
        <v>0.032490974729241874</v>
      </c>
      <c r="G177" s="3">
        <f aca="true" t="shared" si="21" ref="G177:G186">ROUND(F177,2)</f>
        <v>0.03</v>
      </c>
      <c r="H177">
        <f t="shared" si="16"/>
        <v>2.0777135277780498E-05</v>
      </c>
      <c r="I177">
        <f t="shared" si="17"/>
        <v>0.015215663040236025</v>
      </c>
      <c r="W177" s="2"/>
    </row>
    <row r="178" spans="2:23" ht="12.75">
      <c r="B178" t="s">
        <v>187</v>
      </c>
      <c r="C178">
        <v>232</v>
      </c>
      <c r="D178">
        <v>30</v>
      </c>
      <c r="E178" s="1">
        <v>2142</v>
      </c>
      <c r="F178" s="2">
        <f t="shared" si="20"/>
        <v>0.12931034482758622</v>
      </c>
      <c r="G178" s="3">
        <f t="shared" si="21"/>
        <v>0.13</v>
      </c>
      <c r="H178">
        <f t="shared" si="16"/>
        <v>0.008512124559668145</v>
      </c>
      <c r="I178">
        <f t="shared" si="17"/>
        <v>1.8545543926128392</v>
      </c>
      <c r="W178" s="2"/>
    </row>
    <row r="179" spans="2:23" ht="12.75">
      <c r="B179" t="s">
        <v>188</v>
      </c>
      <c r="C179">
        <v>276</v>
      </c>
      <c r="D179">
        <v>24</v>
      </c>
      <c r="E179" s="1">
        <v>2106</v>
      </c>
      <c r="F179" s="2">
        <f t="shared" si="20"/>
        <v>0.08695652173913043</v>
      </c>
      <c r="G179" s="3">
        <f t="shared" si="21"/>
        <v>0.09</v>
      </c>
      <c r="H179">
        <f t="shared" si="16"/>
        <v>0.0024907438544957755</v>
      </c>
      <c r="I179">
        <f t="shared" si="17"/>
        <v>0.6110872485073039</v>
      </c>
      <c r="W179" s="2"/>
    </row>
    <row r="180" spans="2:23" ht="12.75">
      <c r="B180" t="s">
        <v>189</v>
      </c>
      <c r="C180">
        <v>220</v>
      </c>
      <c r="D180">
        <v>8</v>
      </c>
      <c r="E180" s="1">
        <v>2035</v>
      </c>
      <c r="F180" s="2">
        <f t="shared" si="20"/>
        <v>0.03636363636363636</v>
      </c>
      <c r="G180" s="3">
        <f t="shared" si="21"/>
        <v>0.04</v>
      </c>
      <c r="H180">
        <f t="shared" si="16"/>
        <v>4.699550357968861E-07</v>
      </c>
      <c r="I180">
        <f t="shared" si="17"/>
        <v>0.0027551281479993085</v>
      </c>
      <c r="W180" s="2"/>
    </row>
    <row r="181" spans="2:23" ht="12.75">
      <c r="B181" t="s">
        <v>190</v>
      </c>
      <c r="C181">
        <v>228</v>
      </c>
      <c r="D181">
        <v>20</v>
      </c>
      <c r="E181" s="1">
        <v>2103</v>
      </c>
      <c r="F181" s="2">
        <f t="shared" si="20"/>
        <v>0.08771929824561403</v>
      </c>
      <c r="G181" s="3">
        <f t="shared" si="21"/>
        <v>0.09</v>
      </c>
      <c r="H181">
        <f t="shared" si="16"/>
        <v>0.0025674619947902004</v>
      </c>
      <c r="I181">
        <f t="shared" si="17"/>
        <v>0.5213104904224849</v>
      </c>
      <c r="W181" s="2"/>
    </row>
    <row r="182" spans="2:23" ht="12.75">
      <c r="B182" t="s">
        <v>191</v>
      </c>
      <c r="C182">
        <v>260</v>
      </c>
      <c r="D182">
        <v>21</v>
      </c>
      <c r="E182" s="1">
        <v>2169</v>
      </c>
      <c r="F182" s="2">
        <f t="shared" si="20"/>
        <v>0.08076923076923077</v>
      </c>
      <c r="G182" s="3">
        <f t="shared" si="21"/>
        <v>0.08</v>
      </c>
      <c r="H182">
        <f t="shared" si="16"/>
        <v>0.0019114437985366627</v>
      </c>
      <c r="I182">
        <f t="shared" si="17"/>
        <v>0.4342240566112799</v>
      </c>
      <c r="W182" s="2"/>
    </row>
    <row r="183" spans="2:23" ht="12.75">
      <c r="B183" t="s">
        <v>192</v>
      </c>
      <c r="C183">
        <v>223</v>
      </c>
      <c r="D183">
        <v>20</v>
      </c>
      <c r="E183" s="1">
        <v>2019</v>
      </c>
      <c r="F183" s="2">
        <f t="shared" si="20"/>
        <v>0.08968609865470852</v>
      </c>
      <c r="G183" s="3">
        <f t="shared" si="21"/>
        <v>0.09</v>
      </c>
      <c r="H183">
        <f t="shared" si="16"/>
        <v>0.002770646360382147</v>
      </c>
      <c r="I183">
        <f t="shared" si="17"/>
        <v>0.5526854649461902</v>
      </c>
      <c r="W183" s="2"/>
    </row>
    <row r="184" spans="2:23" ht="12.75">
      <c r="B184" t="s">
        <v>193</v>
      </c>
      <c r="C184">
        <v>277</v>
      </c>
      <c r="D184">
        <v>8</v>
      </c>
      <c r="E184" s="1">
        <v>2227</v>
      </c>
      <c r="F184" s="2">
        <f t="shared" si="20"/>
        <v>0.02888086642599278</v>
      </c>
      <c r="G184" s="3">
        <f t="shared" si="21"/>
        <v>0.03</v>
      </c>
      <c r="H184">
        <f t="shared" si="16"/>
        <v>6.672116742044651E-05</v>
      </c>
      <c r="I184">
        <f t="shared" si="17"/>
        <v>0.033648752350151266</v>
      </c>
      <c r="W184" s="2"/>
    </row>
    <row r="185" spans="2:23" ht="12.75">
      <c r="B185" t="s">
        <v>194</v>
      </c>
      <c r="C185">
        <v>249</v>
      </c>
      <c r="D185">
        <v>30</v>
      </c>
      <c r="E185" s="1">
        <v>2035</v>
      </c>
      <c r="F185" s="2">
        <f t="shared" si="20"/>
        <v>0.12048192771084337</v>
      </c>
      <c r="G185" s="3">
        <f t="shared" si="21"/>
        <v>0.12</v>
      </c>
      <c r="H185">
        <f t="shared" si="16"/>
        <v>0.006961025221199873</v>
      </c>
      <c r="I185">
        <f t="shared" si="17"/>
        <v>1.6167693935483802</v>
      </c>
      <c r="W185" s="2"/>
    </row>
    <row r="186" spans="1:23" ht="12.75">
      <c r="A186" t="s">
        <v>196</v>
      </c>
      <c r="B186" t="s">
        <v>195</v>
      </c>
      <c r="C186">
        <v>247</v>
      </c>
      <c r="D186">
        <v>0</v>
      </c>
      <c r="E186" s="1">
        <v>2106</v>
      </c>
      <c r="F186" s="2">
        <f t="shared" si="20"/>
        <v>0</v>
      </c>
      <c r="G186" s="3">
        <f t="shared" si="21"/>
        <v>0</v>
      </c>
      <c r="H186">
        <f t="shared" si="16"/>
        <v>0.0013726409257673166</v>
      </c>
      <c r="I186">
        <f t="shared" si="17"/>
        <v>0.39327506271430274</v>
      </c>
      <c r="W186" s="2"/>
    </row>
    <row r="187" spans="1:23" ht="12.75">
      <c r="A187" t="s">
        <v>197</v>
      </c>
      <c r="B187" t="s">
        <v>198</v>
      </c>
      <c r="C187">
        <v>237</v>
      </c>
      <c r="D187">
        <v>1</v>
      </c>
      <c r="E187" s="1">
        <v>1929</v>
      </c>
      <c r="F187" s="2">
        <f aca="true" t="shared" si="22" ref="F187:F242">D187/C187</f>
        <v>0.004219409282700422</v>
      </c>
      <c r="G187" s="3">
        <f aca="true" t="shared" si="23" ref="G187:G244">ROUND(F187,2)</f>
        <v>0</v>
      </c>
      <c r="H187">
        <f t="shared" si="16"/>
        <v>0.0010777931250244783</v>
      </c>
      <c r="I187">
        <f t="shared" si="17"/>
        <v>0.3017674742154848</v>
      </c>
      <c r="W187" s="2"/>
    </row>
    <row r="188" spans="2:23" ht="12.75">
      <c r="B188" t="s">
        <v>199</v>
      </c>
      <c r="C188">
        <v>281</v>
      </c>
      <c r="D188">
        <v>1</v>
      </c>
      <c r="E188" s="1">
        <v>2253</v>
      </c>
      <c r="F188" s="2">
        <f t="shared" si="22"/>
        <v>0.0035587188612099642</v>
      </c>
      <c r="G188" s="3">
        <f t="shared" si="23"/>
        <v>0</v>
      </c>
      <c r="H188">
        <f t="shared" si="16"/>
        <v>0.001121610252466451</v>
      </c>
      <c r="I188">
        <f t="shared" si="17"/>
        <v>0.3711638799860158</v>
      </c>
      <c r="W188" s="2"/>
    </row>
    <row r="189" spans="2:23" ht="12.75">
      <c r="B189" t="s">
        <v>200</v>
      </c>
      <c r="C189">
        <v>332</v>
      </c>
      <c r="D189">
        <v>8</v>
      </c>
      <c r="E189" s="1">
        <v>2286</v>
      </c>
      <c r="F189" s="2">
        <f t="shared" si="22"/>
        <v>0.024096385542168676</v>
      </c>
      <c r="G189" s="3">
        <f t="shared" si="23"/>
        <v>0.02</v>
      </c>
      <c r="H189">
        <f t="shared" si="16"/>
        <v>0.0001677746000664857</v>
      </c>
      <c r="I189">
        <f t="shared" si="17"/>
        <v>0.08294427551958534</v>
      </c>
      <c r="W189" s="2"/>
    </row>
    <row r="190" spans="2:23" ht="12.75">
      <c r="B190" t="s">
        <v>201</v>
      </c>
      <c r="C190">
        <v>286</v>
      </c>
      <c r="D190">
        <v>0</v>
      </c>
      <c r="E190" s="1">
        <v>2186</v>
      </c>
      <c r="F190" s="2">
        <f t="shared" si="22"/>
        <v>0</v>
      </c>
      <c r="G190" s="3">
        <f t="shared" si="23"/>
        <v>0</v>
      </c>
      <c r="H190">
        <f t="shared" si="16"/>
        <v>0.0013726409257673166</v>
      </c>
      <c r="I190">
        <f t="shared" si="17"/>
        <v>0.45537112524814</v>
      </c>
      <c r="W190" s="2"/>
    </row>
    <row r="191" spans="2:23" ht="12.75">
      <c r="B191" t="s">
        <v>202</v>
      </c>
      <c r="C191">
        <v>284</v>
      </c>
      <c r="D191">
        <v>0</v>
      </c>
      <c r="E191" s="1">
        <v>2308</v>
      </c>
      <c r="F191" s="2">
        <f t="shared" si="22"/>
        <v>0</v>
      </c>
      <c r="G191" s="3">
        <f t="shared" si="23"/>
        <v>0</v>
      </c>
      <c r="H191">
        <f t="shared" si="16"/>
        <v>0.0013726409257673166</v>
      </c>
      <c r="I191">
        <f t="shared" si="17"/>
        <v>0.4521867117848663</v>
      </c>
      <c r="W191" s="2"/>
    </row>
    <row r="192" spans="2:23" ht="12.75">
      <c r="B192" t="s">
        <v>203</v>
      </c>
      <c r="C192">
        <v>311</v>
      </c>
      <c r="D192">
        <v>8</v>
      </c>
      <c r="E192" s="1">
        <v>2435</v>
      </c>
      <c r="F192" s="2">
        <f t="shared" si="22"/>
        <v>0.02572347266881029</v>
      </c>
      <c r="G192" s="3">
        <f t="shared" si="23"/>
        <v>0.03</v>
      </c>
      <c r="H192">
        <f t="shared" si="16"/>
        <v>0.00012827139805174446</v>
      </c>
      <c r="I192">
        <f t="shared" si="17"/>
        <v>0.06252463116834436</v>
      </c>
      <c r="W192" s="2"/>
    </row>
    <row r="193" spans="2:23" ht="12.75">
      <c r="B193" t="s">
        <v>204</v>
      </c>
      <c r="C193">
        <v>341</v>
      </c>
      <c r="D193">
        <v>6</v>
      </c>
      <c r="E193" s="1">
        <v>2484</v>
      </c>
      <c r="F193" s="2">
        <f t="shared" si="22"/>
        <v>0.017595307917888565</v>
      </c>
      <c r="G193" s="3">
        <f t="shared" si="23"/>
        <v>0.02</v>
      </c>
      <c r="H193">
        <f t="shared" si="16"/>
        <v>0.0003784527121450656</v>
      </c>
      <c r="I193">
        <f t="shared" si="17"/>
        <v>0.16968476020459883</v>
      </c>
      <c r="W193" s="2"/>
    </row>
    <row r="194" spans="2:23" ht="12.75">
      <c r="B194" t="s">
        <v>205</v>
      </c>
      <c r="C194">
        <v>265</v>
      </c>
      <c r="D194">
        <v>0</v>
      </c>
      <c r="E194" s="1">
        <v>2110</v>
      </c>
      <c r="F194" s="2">
        <f t="shared" si="22"/>
        <v>0</v>
      </c>
      <c r="G194" s="3">
        <f t="shared" si="23"/>
        <v>0</v>
      </c>
      <c r="H194">
        <f t="shared" si="16"/>
        <v>0.0013726409257673166</v>
      </c>
      <c r="I194">
        <f t="shared" si="17"/>
        <v>0.4219347838837661</v>
      </c>
      <c r="W194" s="2"/>
    </row>
    <row r="195" spans="2:23" ht="12.75">
      <c r="B195" t="s">
        <v>206</v>
      </c>
      <c r="C195">
        <v>275</v>
      </c>
      <c r="D195">
        <v>5</v>
      </c>
      <c r="E195" s="1">
        <v>2218</v>
      </c>
      <c r="F195" s="2">
        <f t="shared" si="22"/>
        <v>0.01818181818181818</v>
      </c>
      <c r="G195" s="3">
        <f t="shared" si="23"/>
        <v>0.02</v>
      </c>
      <c r="H195">
        <f t="shared" si="16"/>
        <v>0.00035597692800486255</v>
      </c>
      <c r="I195">
        <f t="shared" si="17"/>
        <v>0.129741289783476</v>
      </c>
      <c r="W195" s="2"/>
    </row>
    <row r="196" spans="2:23" ht="12.75">
      <c r="B196" t="s">
        <v>207</v>
      </c>
      <c r="C196">
        <v>253</v>
      </c>
      <c r="D196">
        <v>5</v>
      </c>
      <c r="E196" s="1">
        <v>1890</v>
      </c>
      <c r="F196" s="2">
        <f t="shared" si="22"/>
        <v>0.019762845849802372</v>
      </c>
      <c r="G196" s="3">
        <f t="shared" si="23"/>
        <v>0.02</v>
      </c>
      <c r="H196">
        <f t="shared" si="16"/>
        <v>0.0002988169690686845</v>
      </c>
      <c r="I196">
        <f t="shared" si="17"/>
        <v>0.10261788002738616</v>
      </c>
      <c r="W196" s="2"/>
    </row>
    <row r="197" spans="2:23" ht="12.75">
      <c r="B197" t="s">
        <v>208</v>
      </c>
      <c r="C197">
        <v>280</v>
      </c>
      <c r="D197">
        <v>2</v>
      </c>
      <c r="E197" s="1">
        <v>2025</v>
      </c>
      <c r="F197" s="2">
        <f t="shared" si="22"/>
        <v>0.007142857142857143</v>
      </c>
      <c r="G197" s="3">
        <f t="shared" si="23"/>
        <v>0.01</v>
      </c>
      <c r="H197">
        <f t="shared" si="16"/>
        <v>0.0008943874906537736</v>
      </c>
      <c r="I197">
        <f t="shared" si="17"/>
        <v>0.3004937382137333</v>
      </c>
      <c r="W197" s="2"/>
    </row>
    <row r="198" spans="2:23" ht="12.75">
      <c r="B198" t="s">
        <v>209</v>
      </c>
      <c r="C198">
        <v>241</v>
      </c>
      <c r="D198">
        <v>14</v>
      </c>
      <c r="E198" s="1">
        <v>1995</v>
      </c>
      <c r="F198" s="2">
        <f t="shared" si="22"/>
        <v>0.058091286307053944</v>
      </c>
      <c r="G198" s="3">
        <f t="shared" si="23"/>
        <v>0.06</v>
      </c>
      <c r="H198">
        <f t="shared" si="16"/>
        <v>0.00044277069952752834</v>
      </c>
      <c r="I198">
        <f t="shared" si="17"/>
        <v>0.07973080411113802</v>
      </c>
      <c r="W198" s="2"/>
    </row>
    <row r="199" spans="2:23" ht="12.75">
      <c r="B199" t="s">
        <v>210</v>
      </c>
      <c r="C199">
        <v>268</v>
      </c>
      <c r="D199">
        <v>4</v>
      </c>
      <c r="E199" s="1">
        <v>1947</v>
      </c>
      <c r="F199" s="2">
        <f t="shared" si="22"/>
        <v>0.014925373134328358</v>
      </c>
      <c r="G199" s="3">
        <f t="shared" si="23"/>
        <v>0.01</v>
      </c>
      <c r="H199">
        <f t="shared" si="16"/>
        <v>0.0004894623448057524</v>
      </c>
      <c r="I199">
        <f t="shared" si="17"/>
        <v>0.16719317475539042</v>
      </c>
      <c r="W199" s="2"/>
    </row>
    <row r="200" spans="2:23" ht="12.75">
      <c r="B200" t="s">
        <v>211</v>
      </c>
      <c r="C200">
        <v>312</v>
      </c>
      <c r="D200">
        <v>5</v>
      </c>
      <c r="E200" s="1">
        <v>2137</v>
      </c>
      <c r="F200" s="2">
        <f t="shared" si="22"/>
        <v>0.016025641025641024</v>
      </c>
      <c r="G200" s="3">
        <f t="shared" si="23"/>
        <v>0.02</v>
      </c>
      <c r="H200">
        <f aca="true" t="shared" si="24" ref="H200:H263">(F200-$H$2)^2</f>
        <v>0.000441988729723853</v>
      </c>
      <c r="I200">
        <f aca="true" t="shared" si="25" ref="I200:I263">C200*(F200-$F$2)^2</f>
        <v>0.1778720530731538</v>
      </c>
      <c r="W200" s="2"/>
    </row>
    <row r="201" spans="2:23" ht="12.75">
      <c r="B201" t="s">
        <v>212</v>
      </c>
      <c r="C201">
        <v>287</v>
      </c>
      <c r="D201">
        <v>0</v>
      </c>
      <c r="E201" s="1">
        <v>2300</v>
      </c>
      <c r="F201" s="2">
        <f t="shared" si="22"/>
        <v>0</v>
      </c>
      <c r="G201" s="3">
        <f t="shared" si="23"/>
        <v>0</v>
      </c>
      <c r="H201">
        <f t="shared" si="24"/>
        <v>0.0013726409257673166</v>
      </c>
      <c r="I201">
        <f t="shared" si="25"/>
        <v>0.45696333197977684</v>
      </c>
      <c r="W201" s="2"/>
    </row>
    <row r="202" spans="2:23" ht="12.75">
      <c r="B202" t="s">
        <v>213</v>
      </c>
      <c r="C202">
        <v>304</v>
      </c>
      <c r="D202">
        <v>0</v>
      </c>
      <c r="E202" s="1">
        <v>2304</v>
      </c>
      <c r="F202" s="2">
        <f t="shared" si="22"/>
        <v>0</v>
      </c>
      <c r="G202" s="3">
        <f t="shared" si="23"/>
        <v>0</v>
      </c>
      <c r="H202">
        <f t="shared" si="24"/>
        <v>0.0013726409257673166</v>
      </c>
      <c r="I202">
        <f t="shared" si="25"/>
        <v>0.48403084641760336</v>
      </c>
      <c r="W202" s="2"/>
    </row>
    <row r="203" spans="2:23" ht="12.75">
      <c r="B203" t="s">
        <v>214</v>
      </c>
      <c r="C203">
        <v>244</v>
      </c>
      <c r="D203">
        <v>5</v>
      </c>
      <c r="E203" s="1">
        <v>2004</v>
      </c>
      <c r="F203" s="2">
        <f t="shared" si="22"/>
        <v>0.020491803278688523</v>
      </c>
      <c r="G203" s="3">
        <f t="shared" si="23"/>
        <v>0.02</v>
      </c>
      <c r="H203">
        <f t="shared" si="24"/>
        <v>0.0002741463606020578</v>
      </c>
      <c r="I203">
        <f t="shared" si="25"/>
        <v>0.09193280658708526</v>
      </c>
      <c r="W203" s="2"/>
    </row>
    <row r="204" spans="2:23" ht="12.75">
      <c r="B204" t="s">
        <v>215</v>
      </c>
      <c r="C204">
        <v>265</v>
      </c>
      <c r="D204">
        <v>1</v>
      </c>
      <c r="E204" s="1">
        <v>1989</v>
      </c>
      <c r="F204" s="2">
        <f t="shared" si="22"/>
        <v>0.0037735849056603774</v>
      </c>
      <c r="G204" s="3">
        <f t="shared" si="23"/>
        <v>0</v>
      </c>
      <c r="H204">
        <f t="shared" si="24"/>
        <v>0.0011072644987745136</v>
      </c>
      <c r="I204">
        <f t="shared" si="25"/>
        <v>0.34590343832427656</v>
      </c>
      <c r="W204" s="2"/>
    </row>
    <row r="205" spans="1:23" ht="12.75">
      <c r="A205" t="s">
        <v>218</v>
      </c>
      <c r="B205" t="s">
        <v>216</v>
      </c>
      <c r="C205">
        <v>272</v>
      </c>
      <c r="D205">
        <v>3</v>
      </c>
      <c r="E205" s="1">
        <v>2059</v>
      </c>
      <c r="F205" s="2">
        <f t="shared" si="22"/>
        <v>0.011029411764705883</v>
      </c>
      <c r="G205" s="3">
        <f t="shared" si="23"/>
        <v>0.01</v>
      </c>
      <c r="H205">
        <f t="shared" si="24"/>
        <v>0.0006770277681123832</v>
      </c>
      <c r="I205">
        <f t="shared" si="25"/>
        <v>0.22675367490389195</v>
      </c>
      <c r="W205" s="2"/>
    </row>
    <row r="206" spans="1:23" ht="12.75">
      <c r="A206" t="s">
        <v>219</v>
      </c>
      <c r="B206" t="s">
        <v>217</v>
      </c>
      <c r="C206">
        <v>310</v>
      </c>
      <c r="D206">
        <v>1</v>
      </c>
      <c r="E206" s="1">
        <v>2202</v>
      </c>
      <c r="F206" s="2">
        <f t="shared" si="22"/>
        <v>0.0032258064516129032</v>
      </c>
      <c r="G206" s="3">
        <f t="shared" si="23"/>
        <v>0</v>
      </c>
      <c r="H206">
        <f t="shared" si="24"/>
        <v>0.0011440198560668641</v>
      </c>
      <c r="I206">
        <f t="shared" si="25"/>
        <v>0.41700496279388743</v>
      </c>
      <c r="W206" s="2"/>
    </row>
    <row r="207" spans="1:23" ht="12.75">
      <c r="A207" t="s">
        <v>220</v>
      </c>
      <c r="B207" t="s">
        <v>221</v>
      </c>
      <c r="C207">
        <v>301</v>
      </c>
      <c r="D207">
        <v>1</v>
      </c>
      <c r="E207" s="1">
        <v>2243</v>
      </c>
      <c r="F207" s="2">
        <f t="shared" si="22"/>
        <v>0.0033222591362126247</v>
      </c>
      <c r="G207" s="3">
        <f t="shared" si="23"/>
        <v>0</v>
      </c>
      <c r="H207">
        <f t="shared" si="24"/>
        <v>0.0011375044509416004</v>
      </c>
      <c r="I207">
        <f t="shared" si="25"/>
        <v>0.40277155489375555</v>
      </c>
      <c r="W207" s="2"/>
    </row>
    <row r="208" spans="2:23" ht="12.75">
      <c r="B208" t="s">
        <v>222</v>
      </c>
      <c r="C208">
        <v>227</v>
      </c>
      <c r="D208">
        <v>3</v>
      </c>
      <c r="E208" s="1">
        <v>2087</v>
      </c>
      <c r="F208" s="2">
        <f t="shared" si="22"/>
        <v>0.013215859030837005</v>
      </c>
      <c r="G208" s="3">
        <f t="shared" si="23"/>
        <v>0.01</v>
      </c>
      <c r="H208">
        <f t="shared" si="24"/>
        <v>0.0005680266654864865</v>
      </c>
      <c r="I208">
        <f t="shared" si="25"/>
        <v>0.16166371377862696</v>
      </c>
      <c r="W208" s="2"/>
    </row>
    <row r="209" spans="2:23" ht="12.75">
      <c r="B209" t="s">
        <v>223</v>
      </c>
      <c r="C209">
        <v>243</v>
      </c>
      <c r="D209">
        <v>11</v>
      </c>
      <c r="E209" s="1">
        <v>2028</v>
      </c>
      <c r="F209" s="2">
        <f t="shared" si="22"/>
        <v>0.04526748971193416</v>
      </c>
      <c r="G209" s="3">
        <f t="shared" si="23"/>
        <v>0.05</v>
      </c>
      <c r="H209">
        <f t="shared" si="24"/>
        <v>6.75407948413537E-05</v>
      </c>
      <c r="I209">
        <f t="shared" si="25"/>
        <v>0.006994387502382003</v>
      </c>
      <c r="W209" s="2"/>
    </row>
    <row r="210" spans="2:23" ht="12.75">
      <c r="B210" t="s">
        <v>224</v>
      </c>
      <c r="C210">
        <v>236</v>
      </c>
      <c r="D210">
        <v>3</v>
      </c>
      <c r="E210" s="1">
        <v>1976</v>
      </c>
      <c r="F210" s="2">
        <f t="shared" si="22"/>
        <v>0.012711864406779662</v>
      </c>
      <c r="G210" s="3">
        <f t="shared" si="23"/>
        <v>0.01</v>
      </c>
      <c r="H210">
        <f t="shared" si="24"/>
        <v>0.0005923043962930772</v>
      </c>
      <c r="I210">
        <f t="shared" si="25"/>
        <v>0.17448159049118658</v>
      </c>
      <c r="W210" s="2"/>
    </row>
    <row r="211" spans="2:23" ht="12.75">
      <c r="B211" t="s">
        <v>225</v>
      </c>
      <c r="C211">
        <v>271</v>
      </c>
      <c r="D211">
        <v>2</v>
      </c>
      <c r="E211" s="1">
        <v>1972</v>
      </c>
      <c r="F211" s="2">
        <f t="shared" si="22"/>
        <v>0.007380073800738007</v>
      </c>
      <c r="G211" s="3">
        <f t="shared" si="23"/>
        <v>0.01</v>
      </c>
      <c r="H211">
        <f t="shared" si="24"/>
        <v>0.0008802552116860239</v>
      </c>
      <c r="I211">
        <f t="shared" si="25"/>
        <v>0.2866383109447635</v>
      </c>
      <c r="W211" s="2"/>
    </row>
    <row r="212" spans="2:23" ht="12.75">
      <c r="B212" t="s">
        <v>226</v>
      </c>
      <c r="C212">
        <v>228</v>
      </c>
      <c r="D212">
        <v>1</v>
      </c>
      <c r="E212" s="1">
        <v>2139</v>
      </c>
      <c r="F212" s="2">
        <f t="shared" si="22"/>
        <v>0.0043859649122807015</v>
      </c>
      <c r="G212" s="3">
        <f t="shared" si="23"/>
        <v>0</v>
      </c>
      <c r="H212">
        <f t="shared" si="24"/>
        <v>0.001066884903195069</v>
      </c>
      <c r="I212">
        <f t="shared" si="25"/>
        <v>0.28760416926033333</v>
      </c>
      <c r="W212" s="2"/>
    </row>
    <row r="213" spans="2:23" ht="12.75">
      <c r="B213" t="s">
        <v>227</v>
      </c>
      <c r="C213">
        <v>365</v>
      </c>
      <c r="D213">
        <v>1</v>
      </c>
      <c r="E213" s="1">
        <v>2682</v>
      </c>
      <c r="F213" s="2">
        <f t="shared" si="22"/>
        <v>0.0027397260273972603</v>
      </c>
      <c r="G213" s="3">
        <f t="shared" si="23"/>
        <v>0</v>
      </c>
      <c r="H213">
        <f t="shared" si="24"/>
        <v>0.0011771378791060674</v>
      </c>
      <c r="I213">
        <f t="shared" si="25"/>
        <v>0.5040902526096988</v>
      </c>
      <c r="W213" s="2"/>
    </row>
    <row r="214" spans="2:23" ht="12.75">
      <c r="B214" t="s">
        <v>228</v>
      </c>
      <c r="C214">
        <v>312</v>
      </c>
      <c r="D214">
        <v>1</v>
      </c>
      <c r="E214" s="1">
        <v>2014</v>
      </c>
      <c r="F214" s="2">
        <f t="shared" si="22"/>
        <v>0.003205128205128205</v>
      </c>
      <c r="G214" s="3">
        <f t="shared" si="23"/>
        <v>0</v>
      </c>
      <c r="H214">
        <f t="shared" si="24"/>
        <v>0.0011454190993133904</v>
      </c>
      <c r="I214">
        <f t="shared" si="25"/>
        <v>0.42016869801067647</v>
      </c>
      <c r="W214" s="2"/>
    </row>
    <row r="215" spans="2:23" ht="12.75">
      <c r="B215" t="s">
        <v>229</v>
      </c>
      <c r="C215">
        <v>350</v>
      </c>
      <c r="D215">
        <v>9</v>
      </c>
      <c r="E215" s="1">
        <v>2320</v>
      </c>
      <c r="F215" s="2">
        <f t="shared" si="22"/>
        <v>0.025714285714285714</v>
      </c>
      <c r="G215" s="3">
        <f t="shared" si="23"/>
        <v>0.03</v>
      </c>
      <c r="H215">
        <f t="shared" si="24"/>
        <v>0.00012847957976672524</v>
      </c>
      <c r="I215">
        <f t="shared" si="25"/>
        <v>0.07045655331512084</v>
      </c>
      <c r="W215" s="2"/>
    </row>
    <row r="216" spans="2:23" ht="12.75">
      <c r="B216" t="s">
        <v>230</v>
      </c>
      <c r="C216">
        <v>303</v>
      </c>
      <c r="D216">
        <v>0</v>
      </c>
      <c r="E216" s="1">
        <v>2025</v>
      </c>
      <c r="F216" s="2">
        <f t="shared" si="22"/>
        <v>0</v>
      </c>
      <c r="G216" s="3">
        <f t="shared" si="23"/>
        <v>0</v>
      </c>
      <c r="H216">
        <f t="shared" si="24"/>
        <v>0.0013726409257673166</v>
      </c>
      <c r="I216">
        <f t="shared" si="25"/>
        <v>0.4824386396859665</v>
      </c>
      <c r="W216" s="2"/>
    </row>
    <row r="217" spans="2:23" ht="12.75">
      <c r="B217" t="s">
        <v>231</v>
      </c>
      <c r="C217">
        <v>252</v>
      </c>
      <c r="D217">
        <v>1</v>
      </c>
      <c r="E217" s="1">
        <v>2225</v>
      </c>
      <c r="F217" s="2">
        <f t="shared" si="22"/>
        <v>0.003968253968253968</v>
      </c>
      <c r="G217" s="3">
        <f t="shared" si="23"/>
        <v>0</v>
      </c>
      <c r="H217">
        <f t="shared" si="24"/>
        <v>0.0010943469412812087</v>
      </c>
      <c r="I217">
        <f t="shared" si="25"/>
        <v>0.32539941987559107</v>
      </c>
      <c r="W217" s="2"/>
    </row>
    <row r="218" spans="2:23" ht="12.75">
      <c r="B218" t="s">
        <v>232</v>
      </c>
      <c r="C218">
        <v>329</v>
      </c>
      <c r="D218">
        <v>6</v>
      </c>
      <c r="E218" s="1">
        <v>2415</v>
      </c>
      <c r="F218" s="2">
        <f t="shared" si="22"/>
        <v>0.0182370820668693</v>
      </c>
      <c r="G218" s="3">
        <f t="shared" si="23"/>
        <v>0.02</v>
      </c>
      <c r="H218">
        <f t="shared" si="24"/>
        <v>0.0003538946158849363</v>
      </c>
      <c r="I218">
        <f t="shared" si="25"/>
        <v>0.15442892431884106</v>
      </c>
      <c r="W218" s="2"/>
    </row>
    <row r="219" spans="2:23" ht="12.75">
      <c r="B219" t="s">
        <v>233</v>
      </c>
      <c r="C219">
        <v>250</v>
      </c>
      <c r="D219">
        <v>4</v>
      </c>
      <c r="E219" s="1">
        <v>1969</v>
      </c>
      <c r="F219" s="2">
        <f t="shared" si="22"/>
        <v>0.016</v>
      </c>
      <c r="G219" s="3">
        <f t="shared" si="23"/>
        <v>0.02</v>
      </c>
      <c r="H219">
        <f t="shared" si="24"/>
        <v>0.00044306751682726605</v>
      </c>
      <c r="I219">
        <f t="shared" si="25"/>
        <v>0.14283196104861365</v>
      </c>
      <c r="W219" s="2"/>
    </row>
    <row r="220" spans="2:23" ht="12.75">
      <c r="B220" t="s">
        <v>234</v>
      </c>
      <c r="C220">
        <v>203</v>
      </c>
      <c r="D220">
        <v>20</v>
      </c>
      <c r="E220" s="1">
        <v>2210</v>
      </c>
      <c r="F220" s="2">
        <f t="shared" si="22"/>
        <v>0.09852216748768473</v>
      </c>
      <c r="G220" s="3">
        <f t="shared" si="23"/>
        <v>0.1</v>
      </c>
      <c r="H220">
        <f t="shared" si="24"/>
        <v>0.003778929539455157</v>
      </c>
      <c r="I220">
        <f t="shared" si="25"/>
        <v>0.6975627069729776</v>
      </c>
      <c r="W220" s="2"/>
    </row>
    <row r="221" spans="2:23" ht="12.75">
      <c r="B221" t="s">
        <v>235</v>
      </c>
      <c r="C221">
        <v>258</v>
      </c>
      <c r="D221">
        <v>2</v>
      </c>
      <c r="E221" s="1">
        <v>1979</v>
      </c>
      <c r="F221" s="2">
        <f t="shared" si="22"/>
        <v>0.007751937984496124</v>
      </c>
      <c r="G221" s="3">
        <f t="shared" si="23"/>
        <v>0.01</v>
      </c>
      <c r="H221">
        <f t="shared" si="24"/>
        <v>0.0008583277468971071</v>
      </c>
      <c r="I221">
        <f t="shared" si="25"/>
        <v>0.26668335180100056</v>
      </c>
      <c r="W221" s="2"/>
    </row>
    <row r="222" spans="2:23" ht="12.75">
      <c r="B222" t="s">
        <v>236</v>
      </c>
      <c r="C222">
        <v>289</v>
      </c>
      <c r="D222">
        <v>5</v>
      </c>
      <c r="E222" s="1">
        <v>2166</v>
      </c>
      <c r="F222" s="2">
        <f t="shared" si="22"/>
        <v>0.01730103806228374</v>
      </c>
      <c r="G222" s="3">
        <f t="shared" si="23"/>
        <v>0.02</v>
      </c>
      <c r="H222">
        <f t="shared" si="24"/>
        <v>0.00038998867669345113</v>
      </c>
      <c r="I222">
        <f t="shared" si="25"/>
        <v>0.14762828342871967</v>
      </c>
      <c r="W222" s="2"/>
    </row>
    <row r="223" spans="2:23" ht="12.75">
      <c r="B223" t="s">
        <v>237</v>
      </c>
      <c r="C223">
        <v>246</v>
      </c>
      <c r="D223">
        <v>8</v>
      </c>
      <c r="E223" s="1">
        <v>2083</v>
      </c>
      <c r="F223" s="2">
        <f t="shared" si="22"/>
        <v>0.032520325203252036</v>
      </c>
      <c r="G223" s="3">
        <f t="shared" si="23"/>
        <v>0.03</v>
      </c>
      <c r="H223">
        <f t="shared" si="24"/>
        <v>2.0510426401426377E-05</v>
      </c>
      <c r="I223">
        <f t="shared" si="25"/>
        <v>0.013406013887482828</v>
      </c>
      <c r="W223" s="2"/>
    </row>
    <row r="224" spans="2:23" ht="12.75">
      <c r="B224" t="s">
        <v>238</v>
      </c>
      <c r="C224">
        <v>306</v>
      </c>
      <c r="D224">
        <v>9</v>
      </c>
      <c r="E224" s="1">
        <v>2196</v>
      </c>
      <c r="F224" s="2">
        <f t="shared" si="22"/>
        <v>0.029411764705882353</v>
      </c>
      <c r="G224" s="3">
        <f t="shared" si="23"/>
        <v>0.03</v>
      </c>
      <c r="H224">
        <f t="shared" si="24"/>
        <v>5.8329944800528276E-05</v>
      </c>
      <c r="I224">
        <f t="shared" si="25"/>
        <v>0.03367676804746904</v>
      </c>
      <c r="W224" s="2"/>
    </row>
    <row r="225" spans="2:23" ht="12.75">
      <c r="B225" t="s">
        <v>239</v>
      </c>
      <c r="C225">
        <v>269</v>
      </c>
      <c r="D225">
        <v>0</v>
      </c>
      <c r="E225" s="1">
        <v>2166</v>
      </c>
      <c r="F225" s="2">
        <f t="shared" si="22"/>
        <v>0</v>
      </c>
      <c r="G225" s="3">
        <f t="shared" si="23"/>
        <v>0</v>
      </c>
      <c r="H225">
        <f t="shared" si="24"/>
        <v>0.0013726409257673166</v>
      </c>
      <c r="I225">
        <f t="shared" si="25"/>
        <v>0.4283036108103135</v>
      </c>
      <c r="W225" s="2"/>
    </row>
    <row r="226" spans="2:23" ht="12.75">
      <c r="B226" t="s">
        <v>240</v>
      </c>
      <c r="C226">
        <v>307</v>
      </c>
      <c r="D226">
        <v>10</v>
      </c>
      <c r="E226" s="1">
        <v>2611</v>
      </c>
      <c r="F226" s="2">
        <f t="shared" si="22"/>
        <v>0.03257328990228013</v>
      </c>
      <c r="G226" s="3">
        <f t="shared" si="23"/>
        <v>0.03</v>
      </c>
      <c r="H226">
        <f t="shared" si="24"/>
        <v>2.003349396037765E-05</v>
      </c>
      <c r="I226">
        <f t="shared" si="25"/>
        <v>0.0164910609838161</v>
      </c>
      <c r="W226" s="2"/>
    </row>
    <row r="227" spans="1:23" ht="12.75">
      <c r="A227" t="s">
        <v>241</v>
      </c>
      <c r="B227" t="s">
        <v>242</v>
      </c>
      <c r="C227">
        <v>259</v>
      </c>
      <c r="D227">
        <v>0</v>
      </c>
      <c r="E227" s="1">
        <v>2081</v>
      </c>
      <c r="F227" s="2">
        <f t="shared" si="22"/>
        <v>0</v>
      </c>
      <c r="G227" s="3">
        <f t="shared" si="23"/>
        <v>0</v>
      </c>
      <c r="H227">
        <f t="shared" si="24"/>
        <v>0.0013726409257673166</v>
      </c>
      <c r="I227">
        <f t="shared" si="25"/>
        <v>0.41238154349394496</v>
      </c>
      <c r="W227" s="2"/>
    </row>
    <row r="228" spans="2:23" ht="12.75">
      <c r="B228" t="s">
        <v>243</v>
      </c>
      <c r="C228">
        <v>223</v>
      </c>
      <c r="D228">
        <v>3</v>
      </c>
      <c r="E228" s="1">
        <v>2131</v>
      </c>
      <c r="F228" s="2">
        <f t="shared" si="22"/>
        <v>0.013452914798206279</v>
      </c>
      <c r="G228" s="3">
        <f t="shared" si="23"/>
        <v>0.01</v>
      </c>
      <c r="H228">
        <f t="shared" si="24"/>
        <v>0.0005567832137420223</v>
      </c>
      <c r="I228">
        <f t="shared" si="25"/>
        <v>0.15600605415418733</v>
      </c>
      <c r="W228" s="2"/>
    </row>
    <row r="229" spans="2:23" ht="12.75">
      <c r="B229" t="s">
        <v>244</v>
      </c>
      <c r="C229">
        <v>213</v>
      </c>
      <c r="D229">
        <v>1</v>
      </c>
      <c r="E229" s="1">
        <v>1957</v>
      </c>
      <c r="F229" s="2">
        <f t="shared" si="22"/>
        <v>0.004694835680751174</v>
      </c>
      <c r="G229" s="3">
        <f t="shared" si="23"/>
        <v>0</v>
      </c>
      <c r="H229">
        <f t="shared" si="24"/>
        <v>0.001046802886433974</v>
      </c>
      <c r="I229">
        <f t="shared" si="25"/>
        <v>0.26402993905425104</v>
      </c>
      <c r="W229" s="2"/>
    </row>
    <row r="230" spans="2:23" ht="12.75">
      <c r="B230" t="s">
        <v>245</v>
      </c>
      <c r="C230">
        <v>241</v>
      </c>
      <c r="D230">
        <v>2</v>
      </c>
      <c r="E230" s="1">
        <v>2389</v>
      </c>
      <c r="F230" s="2">
        <f t="shared" si="22"/>
        <v>0.008298755186721992</v>
      </c>
      <c r="G230" s="3">
        <f t="shared" si="23"/>
        <v>0.01</v>
      </c>
      <c r="H230">
        <f t="shared" si="24"/>
        <v>0.0008265862961239045</v>
      </c>
      <c r="I230">
        <f t="shared" si="25"/>
        <v>0.2407094717676258</v>
      </c>
      <c r="W230" s="2"/>
    </row>
    <row r="231" spans="2:23" ht="12.75">
      <c r="B231" t="s">
        <v>246</v>
      </c>
      <c r="C231">
        <v>223</v>
      </c>
      <c r="D231">
        <v>0</v>
      </c>
      <c r="E231" s="1">
        <v>2103</v>
      </c>
      <c r="F231" s="2">
        <f t="shared" si="22"/>
        <v>0</v>
      </c>
      <c r="G231" s="3">
        <f t="shared" si="23"/>
        <v>0</v>
      </c>
      <c r="H231">
        <f t="shared" si="24"/>
        <v>0.0013726409257673166</v>
      </c>
      <c r="I231">
        <f t="shared" si="25"/>
        <v>0.35506210115501824</v>
      </c>
      <c r="W231" s="2"/>
    </row>
    <row r="232" spans="2:23" ht="12.75">
      <c r="B232" t="s">
        <v>247</v>
      </c>
      <c r="C232">
        <v>263</v>
      </c>
      <c r="D232">
        <v>3</v>
      </c>
      <c r="E232" s="1">
        <v>2113</v>
      </c>
      <c r="F232" s="2">
        <f t="shared" si="22"/>
        <v>0.011406844106463879</v>
      </c>
      <c r="G232" s="3">
        <f t="shared" si="23"/>
        <v>0.01</v>
      </c>
      <c r="H232">
        <f t="shared" si="24"/>
        <v>0.0006575288274522298</v>
      </c>
      <c r="I232">
        <f t="shared" si="25"/>
        <v>0.21355611134443428</v>
      </c>
      <c r="W232" s="2"/>
    </row>
    <row r="233" spans="2:23" ht="12.75">
      <c r="B233" t="s">
        <v>248</v>
      </c>
      <c r="C233">
        <v>296</v>
      </c>
      <c r="D233">
        <v>3</v>
      </c>
      <c r="E233" s="1">
        <v>2163</v>
      </c>
      <c r="F233" s="2">
        <f t="shared" si="22"/>
        <v>0.010135135135135136</v>
      </c>
      <c r="G233" s="3">
        <f t="shared" si="23"/>
        <v>0.01</v>
      </c>
      <c r="H233">
        <f t="shared" si="24"/>
        <v>0.0007243652204603771</v>
      </c>
      <c r="I233">
        <f t="shared" si="25"/>
        <v>0.2622838065744642</v>
      </c>
      <c r="W233" s="2"/>
    </row>
    <row r="234" spans="2:23" ht="12.75">
      <c r="B234" t="s">
        <v>249</v>
      </c>
      <c r="C234">
        <v>258</v>
      </c>
      <c r="D234">
        <v>2</v>
      </c>
      <c r="E234" s="1">
        <v>2184</v>
      </c>
      <c r="F234" s="2">
        <f t="shared" si="22"/>
        <v>0.007751937984496124</v>
      </c>
      <c r="G234" s="3">
        <f t="shared" si="23"/>
        <v>0.01</v>
      </c>
      <c r="H234">
        <f t="shared" si="24"/>
        <v>0.0008583277468971071</v>
      </c>
      <c r="I234">
        <f t="shared" si="25"/>
        <v>0.26668335180100056</v>
      </c>
      <c r="W234" s="2"/>
    </row>
    <row r="235" spans="2:23" ht="12.75">
      <c r="B235" t="s">
        <v>250</v>
      </c>
      <c r="C235">
        <v>214</v>
      </c>
      <c r="D235">
        <v>0</v>
      </c>
      <c r="E235" s="1">
        <v>2108</v>
      </c>
      <c r="F235" s="2">
        <f t="shared" si="22"/>
        <v>0</v>
      </c>
      <c r="G235" s="3">
        <f t="shared" si="23"/>
        <v>0</v>
      </c>
      <c r="H235">
        <f t="shared" si="24"/>
        <v>0.0013726409257673166</v>
      </c>
      <c r="I235">
        <f t="shared" si="25"/>
        <v>0.34073224057028656</v>
      </c>
      <c r="W235" s="2"/>
    </row>
    <row r="236" spans="1:23" ht="12.75">
      <c r="A236" t="s">
        <v>252</v>
      </c>
      <c r="B236" t="s">
        <v>251</v>
      </c>
      <c r="C236">
        <v>277</v>
      </c>
      <c r="D236">
        <v>4</v>
      </c>
      <c r="E236" s="1">
        <v>2368</v>
      </c>
      <c r="F236" s="2">
        <f t="shared" si="22"/>
        <v>0.01444043321299639</v>
      </c>
      <c r="G236" s="3">
        <f t="shared" si="23"/>
        <v>0.01</v>
      </c>
      <c r="H236">
        <f t="shared" si="24"/>
        <v>0.0005111549352148723</v>
      </c>
      <c r="I236">
        <f t="shared" si="25"/>
        <v>0.17958327565479423</v>
      </c>
      <c r="W236" s="2"/>
    </row>
    <row r="237" spans="1:23" ht="12.75">
      <c r="A237" t="s">
        <v>253</v>
      </c>
      <c r="B237" t="s">
        <v>254</v>
      </c>
      <c r="C237">
        <v>308</v>
      </c>
      <c r="D237">
        <v>1</v>
      </c>
      <c r="E237" s="1">
        <v>2190</v>
      </c>
      <c r="F237" s="2">
        <f t="shared" si="22"/>
        <v>0.003246753246753247</v>
      </c>
      <c r="G237" s="3">
        <f t="shared" si="23"/>
        <v>0</v>
      </c>
      <c r="H237">
        <f t="shared" si="24"/>
        <v>0.0011426033127413429</v>
      </c>
      <c r="I237">
        <f t="shared" si="25"/>
        <v>0.41384149612575416</v>
      </c>
      <c r="W237" s="2"/>
    </row>
    <row r="238" spans="2:23" ht="12.75">
      <c r="B238" t="s">
        <v>255</v>
      </c>
      <c r="C238">
        <v>204</v>
      </c>
      <c r="D238">
        <v>4</v>
      </c>
      <c r="E238" s="1">
        <v>1987</v>
      </c>
      <c r="F238" s="2">
        <f t="shared" si="22"/>
        <v>0.0196078431372549</v>
      </c>
      <c r="G238" s="3">
        <f t="shared" si="23"/>
        <v>0.02</v>
      </c>
      <c r="H238">
        <f t="shared" si="24"/>
        <v>0.000304199848875194</v>
      </c>
      <c r="I238">
        <f t="shared" si="25"/>
        <v>0.08402182394233801</v>
      </c>
      <c r="W238" s="2"/>
    </row>
    <row r="239" spans="2:23" ht="12.75">
      <c r="B239" t="s">
        <v>256</v>
      </c>
      <c r="C239">
        <v>271</v>
      </c>
      <c r="D239">
        <v>3</v>
      </c>
      <c r="E239" s="1">
        <v>2005</v>
      </c>
      <c r="F239" s="2">
        <f t="shared" si="22"/>
        <v>0.01107011070110701</v>
      </c>
      <c r="G239" s="3">
        <f t="shared" si="23"/>
        <v>0.01</v>
      </c>
      <c r="H239">
        <f t="shared" si="24"/>
        <v>0.0006749114716236323</v>
      </c>
      <c r="I239">
        <f t="shared" si="25"/>
        <v>0.22528356498145855</v>
      </c>
      <c r="W239" s="2"/>
    </row>
    <row r="240" spans="2:23" ht="12.75">
      <c r="B240" t="s">
        <v>257</v>
      </c>
      <c r="C240">
        <v>431</v>
      </c>
      <c r="D240">
        <v>2</v>
      </c>
      <c r="E240" s="1">
        <v>2417</v>
      </c>
      <c r="F240" s="2">
        <f t="shared" si="22"/>
        <v>0.004640371229698376</v>
      </c>
      <c r="G240" s="3">
        <f t="shared" si="23"/>
        <v>0</v>
      </c>
      <c r="H240">
        <f t="shared" si="24"/>
        <v>0.0010503301748204267</v>
      </c>
      <c r="I240">
        <f t="shared" si="25"/>
        <v>0.5359119828645806</v>
      </c>
      <c r="W240" s="2"/>
    </row>
    <row r="241" spans="2:23" ht="12.75">
      <c r="B241" t="s">
        <v>258</v>
      </c>
      <c r="C241">
        <v>318</v>
      </c>
      <c r="D241">
        <v>3</v>
      </c>
      <c r="E241" s="1">
        <v>2302</v>
      </c>
      <c r="F241" s="2">
        <f t="shared" si="22"/>
        <v>0.009433962264150943</v>
      </c>
      <c r="G241" s="3">
        <f t="shared" si="23"/>
        <v>0.01</v>
      </c>
      <c r="H241">
        <f t="shared" si="24"/>
        <v>0.0007625996446861637</v>
      </c>
      <c r="I241">
        <f t="shared" si="25"/>
        <v>0.29520883605752246</v>
      </c>
      <c r="W241" s="2"/>
    </row>
    <row r="242" spans="2:23" ht="12.75">
      <c r="B242" t="s">
        <v>259</v>
      </c>
      <c r="C242">
        <v>315</v>
      </c>
      <c r="D242">
        <v>1</v>
      </c>
      <c r="E242" s="1">
        <v>2173</v>
      </c>
      <c r="F242" s="2">
        <f t="shared" si="22"/>
        <v>0.0031746031746031746</v>
      </c>
      <c r="G242" s="3">
        <f t="shared" si="23"/>
        <v>0</v>
      </c>
      <c r="H242">
        <f t="shared" si="24"/>
        <v>0.00114748621184938</v>
      </c>
      <c r="I242">
        <f t="shared" si="25"/>
        <v>0.424914793175062</v>
      </c>
      <c r="W242" s="2"/>
    </row>
    <row r="243" spans="2:23" ht="12.75">
      <c r="B243" t="s">
        <v>260</v>
      </c>
      <c r="C243">
        <v>300</v>
      </c>
      <c r="D243">
        <v>2</v>
      </c>
      <c r="E243" s="1">
        <v>2446</v>
      </c>
      <c r="F243" s="2">
        <f aca="true" t="shared" si="26" ref="F243:F303">D243/C243</f>
        <v>0.006666666666666667</v>
      </c>
      <c r="G243" s="3">
        <f t="shared" si="23"/>
        <v>0.01</v>
      </c>
      <c r="H243">
        <f t="shared" si="24"/>
        <v>0.0009230964498200732</v>
      </c>
      <c r="I243">
        <f t="shared" si="25"/>
        <v>0.33138549189408945</v>
      </c>
      <c r="W243" s="2"/>
    </row>
    <row r="244" spans="2:23" ht="12.75">
      <c r="B244" t="s">
        <v>261</v>
      </c>
      <c r="C244">
        <v>353</v>
      </c>
      <c r="D244">
        <v>8</v>
      </c>
      <c r="E244" s="1">
        <v>2076</v>
      </c>
      <c r="F244" s="2">
        <f t="shared" si="26"/>
        <v>0.0226628895184136</v>
      </c>
      <c r="G244" s="3">
        <f t="shared" si="23"/>
        <v>0.02</v>
      </c>
      <c r="H244">
        <f t="shared" si="24"/>
        <v>0.0002069650381675532</v>
      </c>
      <c r="I244">
        <f t="shared" si="25"/>
        <v>0.10491264869391864</v>
      </c>
      <c r="W244" s="2"/>
    </row>
    <row r="245" spans="2:23" ht="12.75">
      <c r="B245" t="s">
        <v>262</v>
      </c>
      <c r="C245">
        <v>333</v>
      </c>
      <c r="D245">
        <v>0</v>
      </c>
      <c r="E245" s="1">
        <v>2226</v>
      </c>
      <c r="F245" s="2">
        <f t="shared" si="26"/>
        <v>0</v>
      </c>
      <c r="G245" s="3">
        <f aca="true" t="shared" si="27" ref="G245:G305">ROUND(F245,2)</f>
        <v>0</v>
      </c>
      <c r="H245">
        <f t="shared" si="24"/>
        <v>0.0013726409257673166</v>
      </c>
      <c r="I245">
        <f t="shared" si="25"/>
        <v>0.5302048416350721</v>
      </c>
      <c r="W245" s="2"/>
    </row>
    <row r="246" spans="2:23" ht="12.75">
      <c r="B246" t="s">
        <v>263</v>
      </c>
      <c r="C246">
        <v>285</v>
      </c>
      <c r="D246">
        <v>4</v>
      </c>
      <c r="E246" s="1">
        <v>2741</v>
      </c>
      <c r="F246" s="2">
        <f t="shared" si="26"/>
        <v>0.014035087719298246</v>
      </c>
      <c r="G246" s="3">
        <f t="shared" si="27"/>
        <v>0.01</v>
      </c>
      <c r="H246">
        <f t="shared" si="24"/>
        <v>0.0005296479385468967</v>
      </c>
      <c r="I246">
        <f t="shared" si="25"/>
        <v>0.19069954753309645</v>
      </c>
      <c r="W246" s="2"/>
    </row>
    <row r="247" spans="1:23" ht="12.75">
      <c r="A247" t="s">
        <v>264</v>
      </c>
      <c r="B247" t="s">
        <v>265</v>
      </c>
      <c r="C247">
        <v>289</v>
      </c>
      <c r="D247">
        <v>2</v>
      </c>
      <c r="E247" s="1">
        <v>2214</v>
      </c>
      <c r="F247" s="2">
        <f t="shared" si="26"/>
        <v>0.006920415224913495</v>
      </c>
      <c r="G247" s="3">
        <f t="shared" si="27"/>
        <v>0.01</v>
      </c>
      <c r="H247">
        <f t="shared" si="24"/>
        <v>0.0009077418058099486</v>
      </c>
      <c r="I247">
        <f t="shared" si="25"/>
        <v>0.3143787149625777</v>
      </c>
      <c r="W247" s="2"/>
    </row>
    <row r="248" spans="2:23" ht="12.75">
      <c r="B248" t="s">
        <v>266</v>
      </c>
      <c r="C248">
        <v>271</v>
      </c>
      <c r="D248">
        <v>2</v>
      </c>
      <c r="E248" s="1">
        <v>2136</v>
      </c>
      <c r="F248" s="2">
        <f t="shared" si="26"/>
        <v>0.007380073800738007</v>
      </c>
      <c r="G248" s="3">
        <f t="shared" si="27"/>
        <v>0.01</v>
      </c>
      <c r="H248">
        <f t="shared" si="24"/>
        <v>0.0008802552116860239</v>
      </c>
      <c r="I248">
        <f t="shared" si="25"/>
        <v>0.2866383109447635</v>
      </c>
      <c r="W248" s="2"/>
    </row>
    <row r="249" spans="2:23" ht="12.75">
      <c r="B249" t="s">
        <v>267</v>
      </c>
      <c r="C249">
        <v>232</v>
      </c>
      <c r="D249">
        <v>0</v>
      </c>
      <c r="E249" s="1">
        <v>2097</v>
      </c>
      <c r="F249" s="2">
        <f t="shared" si="26"/>
        <v>0</v>
      </c>
      <c r="G249" s="3">
        <f t="shared" si="27"/>
        <v>0</v>
      </c>
      <c r="H249">
        <f t="shared" si="24"/>
        <v>0.0013726409257673166</v>
      </c>
      <c r="I249">
        <f t="shared" si="25"/>
        <v>0.3693919617397499</v>
      </c>
      <c r="W249" s="2"/>
    </row>
    <row r="250" spans="2:23" ht="12.75">
      <c r="B250" t="s">
        <v>268</v>
      </c>
      <c r="C250">
        <v>248</v>
      </c>
      <c r="D250">
        <v>7</v>
      </c>
      <c r="E250" s="1">
        <v>2114</v>
      </c>
      <c r="F250" s="2">
        <f t="shared" si="26"/>
        <v>0.028225806451612902</v>
      </c>
      <c r="G250" s="3">
        <f t="shared" si="27"/>
        <v>0.03</v>
      </c>
      <c r="H250">
        <f t="shared" si="24"/>
        <v>7.785172717868044E-05</v>
      </c>
      <c r="I250">
        <f t="shared" si="25"/>
        <v>0.03381340135118053</v>
      </c>
      <c r="W250" s="2"/>
    </row>
    <row r="251" spans="2:23" ht="12.75">
      <c r="B251" t="s">
        <v>269</v>
      </c>
      <c r="C251">
        <v>233</v>
      </c>
      <c r="D251">
        <v>2</v>
      </c>
      <c r="E251" s="1">
        <v>2133</v>
      </c>
      <c r="F251" s="2">
        <f t="shared" si="26"/>
        <v>0.008583690987124463</v>
      </c>
      <c r="G251" s="3">
        <f t="shared" si="27"/>
        <v>0.01</v>
      </c>
      <c r="H251">
        <f t="shared" si="24"/>
        <v>0.0008102834401739372</v>
      </c>
      <c r="I251">
        <f t="shared" si="25"/>
        <v>0.2285416895153359</v>
      </c>
      <c r="W251" s="2"/>
    </row>
    <row r="252" spans="2:23" ht="12.75">
      <c r="B252" t="s">
        <v>270</v>
      </c>
      <c r="C252">
        <v>265</v>
      </c>
      <c r="D252">
        <v>0</v>
      </c>
      <c r="E252" s="1">
        <v>2124</v>
      </c>
      <c r="F252" s="2">
        <f t="shared" si="26"/>
        <v>0</v>
      </c>
      <c r="G252" s="3">
        <f t="shared" si="27"/>
        <v>0</v>
      </c>
      <c r="H252">
        <f t="shared" si="24"/>
        <v>0.0013726409257673166</v>
      </c>
      <c r="I252">
        <f t="shared" si="25"/>
        <v>0.4219347838837661</v>
      </c>
      <c r="W252" s="2"/>
    </row>
    <row r="253" spans="2:23" ht="12.75">
      <c r="B253" t="s">
        <v>271</v>
      </c>
      <c r="C253">
        <v>310</v>
      </c>
      <c r="D253">
        <v>2</v>
      </c>
      <c r="E253" s="1">
        <v>2327</v>
      </c>
      <c r="F253" s="2">
        <f t="shared" si="26"/>
        <v>0.0064516129032258064</v>
      </c>
      <c r="G253" s="3">
        <f t="shared" si="27"/>
        <v>0.01</v>
      </c>
      <c r="H253">
        <f t="shared" si="24"/>
        <v>0.0009362104408929466</v>
      </c>
      <c r="I253">
        <f t="shared" si="25"/>
        <v>0.34687745168357625</v>
      </c>
      <c r="W253" s="2"/>
    </row>
    <row r="254" spans="2:23" ht="12.75">
      <c r="B254" t="s">
        <v>272</v>
      </c>
      <c r="C254">
        <v>313</v>
      </c>
      <c r="D254">
        <v>3</v>
      </c>
      <c r="E254" s="1">
        <v>2157</v>
      </c>
      <c r="F254" s="2">
        <f t="shared" si="26"/>
        <v>0.009584664536741214</v>
      </c>
      <c r="G254" s="3">
        <f t="shared" si="27"/>
        <v>0.01</v>
      </c>
      <c r="H254">
        <f t="shared" si="24"/>
        <v>0.0007542990070259881</v>
      </c>
      <c r="I254">
        <f t="shared" si="25"/>
        <v>0.287699909217109</v>
      </c>
      <c r="W254" s="2"/>
    </row>
    <row r="255" spans="2:23" ht="12.75">
      <c r="B255" t="s">
        <v>273</v>
      </c>
      <c r="C255">
        <v>195</v>
      </c>
      <c r="D255">
        <v>0</v>
      </c>
      <c r="E255" s="1">
        <v>1870</v>
      </c>
      <c r="F255" s="2">
        <f t="shared" si="26"/>
        <v>0</v>
      </c>
      <c r="G255" s="3">
        <f t="shared" si="27"/>
        <v>0</v>
      </c>
      <c r="H255">
        <f t="shared" si="24"/>
        <v>0.0013726409257673166</v>
      </c>
      <c r="I255">
        <f t="shared" si="25"/>
        <v>0.31048031266918635</v>
      </c>
      <c r="W255" s="2"/>
    </row>
    <row r="256" spans="2:23" ht="12.75">
      <c r="B256" t="s">
        <v>274</v>
      </c>
      <c r="C256">
        <v>314</v>
      </c>
      <c r="D256">
        <v>1</v>
      </c>
      <c r="E256" s="1">
        <v>2563</v>
      </c>
      <c r="F256" s="2">
        <f t="shared" si="26"/>
        <v>0.0031847133757961785</v>
      </c>
      <c r="G256" s="3">
        <f t="shared" si="27"/>
        <v>0</v>
      </c>
      <c r="H256">
        <f t="shared" si="24"/>
        <v>0.0011468013567133134</v>
      </c>
      <c r="I256">
        <f t="shared" si="25"/>
        <v>0.4233326966446182</v>
      </c>
      <c r="W256" s="2"/>
    </row>
    <row r="257" spans="1:23" ht="12.75">
      <c r="A257" t="s">
        <v>275</v>
      </c>
      <c r="B257" t="s">
        <v>276</v>
      </c>
      <c r="C257">
        <v>290</v>
      </c>
      <c r="D257">
        <v>0</v>
      </c>
      <c r="E257" s="1">
        <v>2135</v>
      </c>
      <c r="F257" s="2">
        <f t="shared" si="26"/>
        <v>0</v>
      </c>
      <c r="G257" s="3">
        <f t="shared" si="27"/>
        <v>0</v>
      </c>
      <c r="H257">
        <f t="shared" si="24"/>
        <v>0.0013726409257673166</v>
      </c>
      <c r="I257">
        <f t="shared" si="25"/>
        <v>0.46173995217468744</v>
      </c>
      <c r="W257" s="2"/>
    </row>
    <row r="258" spans="2:23" ht="12.75">
      <c r="B258" t="s">
        <v>277</v>
      </c>
      <c r="C258">
        <v>319</v>
      </c>
      <c r="D258">
        <v>2</v>
      </c>
      <c r="E258" s="1">
        <v>2132</v>
      </c>
      <c r="F258" s="2">
        <f t="shared" si="26"/>
        <v>0.006269592476489028</v>
      </c>
      <c r="G258" s="3">
        <f t="shared" si="27"/>
        <v>0.01</v>
      </c>
      <c r="H258">
        <f t="shared" si="24"/>
        <v>0.0009473823327750651</v>
      </c>
      <c r="I258">
        <f t="shared" si="25"/>
        <v>0.3608432714148344</v>
      </c>
      <c r="W258" s="2"/>
    </row>
    <row r="259" spans="2:23" ht="12.75">
      <c r="B259" t="s">
        <v>278</v>
      </c>
      <c r="C259">
        <v>286</v>
      </c>
      <c r="D259">
        <v>2</v>
      </c>
      <c r="E259" s="1">
        <v>2260</v>
      </c>
      <c r="F259" s="2">
        <f t="shared" si="26"/>
        <v>0.006993006993006993</v>
      </c>
      <c r="G259" s="3">
        <f t="shared" si="27"/>
        <v>0.01</v>
      </c>
      <c r="H259">
        <f t="shared" si="24"/>
        <v>0.0009033728763565043</v>
      </c>
      <c r="I259">
        <f t="shared" si="25"/>
        <v>0.3097472783038542</v>
      </c>
      <c r="W259" s="2"/>
    </row>
    <row r="260" spans="2:23" ht="12.75">
      <c r="B260" t="s">
        <v>279</v>
      </c>
      <c r="C260">
        <v>243</v>
      </c>
      <c r="D260">
        <v>6</v>
      </c>
      <c r="E260" s="1">
        <v>2092</v>
      </c>
      <c r="F260" s="2">
        <f t="shared" si="26"/>
        <v>0.024691358024691357</v>
      </c>
      <c r="G260" s="3">
        <f t="shared" si="27"/>
        <v>0.02</v>
      </c>
      <c r="H260">
        <f t="shared" si="24"/>
        <v>0.00015271549282751915</v>
      </c>
      <c r="I260">
        <f t="shared" si="25"/>
        <v>0.05622480114500401</v>
      </c>
      <c r="W260" s="2"/>
    </row>
    <row r="261" spans="2:23" ht="12.75">
      <c r="B261" t="s">
        <v>280</v>
      </c>
      <c r="C261">
        <v>270</v>
      </c>
      <c r="D261">
        <v>1</v>
      </c>
      <c r="E261" s="1">
        <v>2119</v>
      </c>
      <c r="F261" s="2">
        <f t="shared" si="26"/>
        <v>0.003703703703703704</v>
      </c>
      <c r="G261" s="3">
        <f t="shared" si="27"/>
        <v>0</v>
      </c>
      <c r="H261">
        <f t="shared" si="24"/>
        <v>0.001111920057785652</v>
      </c>
      <c r="I261">
        <f t="shared" si="25"/>
        <v>0.3537945907805042</v>
      </c>
      <c r="W261" s="2"/>
    </row>
    <row r="262" spans="2:23" ht="12.75">
      <c r="B262" t="s">
        <v>281</v>
      </c>
      <c r="C262">
        <v>287</v>
      </c>
      <c r="D262">
        <v>0</v>
      </c>
      <c r="E262" s="1">
        <v>2204</v>
      </c>
      <c r="F262" s="2">
        <f t="shared" si="26"/>
        <v>0</v>
      </c>
      <c r="G262" s="3">
        <f t="shared" si="27"/>
        <v>0</v>
      </c>
      <c r="H262">
        <f t="shared" si="24"/>
        <v>0.0013726409257673166</v>
      </c>
      <c r="I262">
        <f t="shared" si="25"/>
        <v>0.45696333197977684</v>
      </c>
      <c r="W262" s="2"/>
    </row>
    <row r="263" spans="2:23" ht="12.75">
      <c r="B263" t="s">
        <v>282</v>
      </c>
      <c r="C263">
        <v>238</v>
      </c>
      <c r="D263">
        <v>0</v>
      </c>
      <c r="E263" s="1">
        <v>1956</v>
      </c>
      <c r="F263" s="2">
        <f t="shared" si="26"/>
        <v>0</v>
      </c>
      <c r="G263" s="3">
        <f t="shared" si="27"/>
        <v>0</v>
      </c>
      <c r="H263">
        <f t="shared" si="24"/>
        <v>0.0013726409257673166</v>
      </c>
      <c r="I263">
        <f t="shared" si="25"/>
        <v>0.37894520212957106</v>
      </c>
      <c r="W263" s="2"/>
    </row>
    <row r="264" spans="2:23" ht="12.75">
      <c r="B264" t="s">
        <v>283</v>
      </c>
      <c r="C264">
        <v>238</v>
      </c>
      <c r="D264">
        <v>6</v>
      </c>
      <c r="E264" s="1">
        <v>1859</v>
      </c>
      <c r="F264" s="2">
        <f t="shared" si="26"/>
        <v>0.025210084033613446</v>
      </c>
      <c r="G264" s="3">
        <f t="shared" si="27"/>
        <v>0.03</v>
      </c>
      <c r="H264">
        <f aca="true" t="shared" si="28" ref="H264:H327">(F264-$H$2)^2</f>
        <v>0.0001401639335369037</v>
      </c>
      <c r="I264">
        <f aca="true" t="shared" si="29" ref="I264:I327">C264*(F264-$F$2)^2</f>
        <v>0.05137612354035225</v>
      </c>
      <c r="W264" s="2"/>
    </row>
    <row r="265" spans="2:23" ht="12.75">
      <c r="B265" t="s">
        <v>284</v>
      </c>
      <c r="C265">
        <v>259</v>
      </c>
      <c r="D265">
        <v>3</v>
      </c>
      <c r="E265" s="1">
        <v>2072</v>
      </c>
      <c r="F265" s="2">
        <f t="shared" si="26"/>
        <v>0.011583011583011582</v>
      </c>
      <c r="G265" s="3">
        <f t="shared" si="27"/>
        <v>0.01</v>
      </c>
      <c r="H265">
        <f t="shared" si="28"/>
        <v>0.0006485251750830514</v>
      </c>
      <c r="I265">
        <f t="shared" si="29"/>
        <v>0.20771578684753003</v>
      </c>
      <c r="W265" s="2"/>
    </row>
    <row r="266" spans="2:23" ht="12.75">
      <c r="B266" t="s">
        <v>285</v>
      </c>
      <c r="C266">
        <v>262</v>
      </c>
      <c r="D266">
        <v>1</v>
      </c>
      <c r="E266" s="1">
        <v>1988</v>
      </c>
      <c r="F266" s="2">
        <f t="shared" si="26"/>
        <v>0.003816793893129771</v>
      </c>
      <c r="G266" s="3">
        <f t="shared" si="27"/>
        <v>0</v>
      </c>
      <c r="H266">
        <f t="shared" si="28"/>
        <v>0.001104390757196235</v>
      </c>
      <c r="I266">
        <f t="shared" si="29"/>
        <v>0.3411700271168354</v>
      </c>
      <c r="W266" s="2"/>
    </row>
    <row r="267" spans="2:23" ht="12.75">
      <c r="B267" t="s">
        <v>286</v>
      </c>
      <c r="C267">
        <v>232</v>
      </c>
      <c r="D267">
        <v>0</v>
      </c>
      <c r="E267" s="1">
        <v>2326</v>
      </c>
      <c r="F267" s="2">
        <f t="shared" si="26"/>
        <v>0</v>
      </c>
      <c r="G267" s="3">
        <f t="shared" si="27"/>
        <v>0</v>
      </c>
      <c r="H267">
        <f t="shared" si="28"/>
        <v>0.0013726409257673166</v>
      </c>
      <c r="I267">
        <f t="shared" si="29"/>
        <v>0.3693919617397499</v>
      </c>
      <c r="W267" s="2"/>
    </row>
    <row r="268" spans="2:23" ht="12.75">
      <c r="B268" t="s">
        <v>287</v>
      </c>
      <c r="C268">
        <v>246</v>
      </c>
      <c r="D268">
        <v>1</v>
      </c>
      <c r="E268" s="1">
        <v>2135</v>
      </c>
      <c r="F268" s="2">
        <f t="shared" si="26"/>
        <v>0.0040650406504065045</v>
      </c>
      <c r="G268" s="3">
        <f t="shared" si="27"/>
        <v>0</v>
      </c>
      <c r="H268">
        <f t="shared" si="28"/>
        <v>0.0010879527249203788</v>
      </c>
      <c r="I268">
        <f t="shared" si="29"/>
        <v>0.3159429661679225</v>
      </c>
      <c r="W268" s="2"/>
    </row>
    <row r="269" spans="2:23" ht="12.75">
      <c r="B269" t="s">
        <v>288</v>
      </c>
      <c r="C269">
        <v>247</v>
      </c>
      <c r="D269">
        <v>0</v>
      </c>
      <c r="E269" s="1">
        <v>2003</v>
      </c>
      <c r="F269" s="2">
        <f t="shared" si="26"/>
        <v>0</v>
      </c>
      <c r="G269" s="3">
        <f t="shared" si="27"/>
        <v>0</v>
      </c>
      <c r="H269">
        <f t="shared" si="28"/>
        <v>0.0013726409257673166</v>
      </c>
      <c r="I269">
        <f t="shared" si="29"/>
        <v>0.39327506271430274</v>
      </c>
      <c r="W269" s="2"/>
    </row>
    <row r="270" spans="2:23" ht="12.75">
      <c r="B270" t="s">
        <v>289</v>
      </c>
      <c r="C270">
        <v>282</v>
      </c>
      <c r="D270">
        <v>6</v>
      </c>
      <c r="E270" s="1">
        <v>1925</v>
      </c>
      <c r="F270" s="2">
        <f t="shared" si="26"/>
        <v>0.02127659574468085</v>
      </c>
      <c r="G270" s="3">
        <f t="shared" si="27"/>
        <v>0.02</v>
      </c>
      <c r="H270">
        <f t="shared" si="28"/>
        <v>0.00024877406802109733</v>
      </c>
      <c r="I270">
        <f t="shared" si="29"/>
        <v>0.09783228999877824</v>
      </c>
      <c r="W270" s="2"/>
    </row>
    <row r="271" spans="2:23" ht="12.75">
      <c r="B271" t="s">
        <v>290</v>
      </c>
      <c r="C271">
        <v>315</v>
      </c>
      <c r="D271">
        <v>1</v>
      </c>
      <c r="E271" s="1">
        <v>2340</v>
      </c>
      <c r="F271" s="2">
        <f t="shared" si="26"/>
        <v>0.0031746031746031746</v>
      </c>
      <c r="G271" s="3">
        <f t="shared" si="27"/>
        <v>0</v>
      </c>
      <c r="H271">
        <f t="shared" si="28"/>
        <v>0.00114748621184938</v>
      </c>
      <c r="I271">
        <f t="shared" si="29"/>
        <v>0.424914793175062</v>
      </c>
      <c r="W271" s="2"/>
    </row>
    <row r="272" spans="2:23" ht="12.75">
      <c r="B272" t="s">
        <v>291</v>
      </c>
      <c r="C272">
        <v>236</v>
      </c>
      <c r="D272">
        <v>0</v>
      </c>
      <c r="E272" s="1">
        <v>1893</v>
      </c>
      <c r="F272" s="2">
        <f t="shared" si="26"/>
        <v>0</v>
      </c>
      <c r="G272" s="3">
        <f t="shared" si="27"/>
        <v>0</v>
      </c>
      <c r="H272">
        <f t="shared" si="28"/>
        <v>0.0013726409257673166</v>
      </c>
      <c r="I272">
        <f t="shared" si="29"/>
        <v>0.37576078866629736</v>
      </c>
      <c r="W272" s="2"/>
    </row>
    <row r="273" spans="2:23" ht="12.75">
      <c r="B273" t="s">
        <v>292</v>
      </c>
      <c r="C273">
        <v>262</v>
      </c>
      <c r="D273">
        <v>3</v>
      </c>
      <c r="E273" s="1">
        <v>2141</v>
      </c>
      <c r="F273" s="2">
        <f t="shared" si="26"/>
        <v>0.011450381679389313</v>
      </c>
      <c r="G273" s="3">
        <f t="shared" si="27"/>
        <v>0.01</v>
      </c>
      <c r="H273">
        <f t="shared" si="28"/>
        <v>0.0006552979137898681</v>
      </c>
      <c r="I273">
        <f t="shared" si="29"/>
        <v>0.21209451733157378</v>
      </c>
      <c r="W273" s="2"/>
    </row>
    <row r="274" spans="2:23" ht="12.75">
      <c r="B274" t="s">
        <v>293</v>
      </c>
      <c r="C274">
        <v>272</v>
      </c>
      <c r="D274">
        <v>2</v>
      </c>
      <c r="E274" s="1">
        <v>2229</v>
      </c>
      <c r="F274" s="2">
        <f t="shared" si="26"/>
        <v>0.007352941176470588</v>
      </c>
      <c r="G274" s="3">
        <f t="shared" si="27"/>
        <v>0.01</v>
      </c>
      <c r="H274">
        <f t="shared" si="28"/>
        <v>0.0008818659486917094</v>
      </c>
      <c r="I274">
        <f t="shared" si="29"/>
        <v>0.28817625242786543</v>
      </c>
      <c r="W274" s="2"/>
    </row>
    <row r="275" spans="2:23" ht="12.75">
      <c r="B275" t="s">
        <v>294</v>
      </c>
      <c r="C275">
        <v>249</v>
      </c>
      <c r="D275">
        <v>2</v>
      </c>
      <c r="E275" s="1">
        <v>2096</v>
      </c>
      <c r="F275" s="2">
        <f t="shared" si="26"/>
        <v>0.008032128514056224</v>
      </c>
      <c r="G275" s="3">
        <f t="shared" si="27"/>
        <v>0.01</v>
      </c>
      <c r="H275">
        <f t="shared" si="28"/>
        <v>0.0008419886402677429</v>
      </c>
      <c r="I275">
        <f t="shared" si="29"/>
        <v>0.25291387227538903</v>
      </c>
      <c r="W275" s="2"/>
    </row>
    <row r="276" spans="2:23" ht="12.75">
      <c r="B276" t="s">
        <v>295</v>
      </c>
      <c r="C276">
        <v>248</v>
      </c>
      <c r="D276">
        <v>2</v>
      </c>
      <c r="E276" s="1">
        <v>2561</v>
      </c>
      <c r="F276" s="2">
        <f t="shared" si="26"/>
        <v>0.008064516129032258</v>
      </c>
      <c r="G276" s="3">
        <f t="shared" si="27"/>
        <v>0.01</v>
      </c>
      <c r="H276">
        <f t="shared" si="28"/>
        <v>0.0008401101037534384</v>
      </c>
      <c r="I276">
        <f t="shared" si="29"/>
        <v>0.25138644077370426</v>
      </c>
      <c r="W276" s="2"/>
    </row>
    <row r="277" spans="1:23" ht="12.75">
      <c r="A277" t="s">
        <v>296</v>
      </c>
      <c r="B277" t="s">
        <v>297</v>
      </c>
      <c r="C277">
        <v>313</v>
      </c>
      <c r="D277">
        <v>4</v>
      </c>
      <c r="E277" s="1">
        <v>2246</v>
      </c>
      <c r="F277" s="2">
        <f t="shared" si="26"/>
        <v>0.012779552715654952</v>
      </c>
      <c r="G277" s="3">
        <f t="shared" si="27"/>
        <v>0.01</v>
      </c>
      <c r="H277">
        <f t="shared" si="28"/>
        <v>0.0005890142760152628</v>
      </c>
      <c r="I277">
        <f t="shared" si="29"/>
        <v>0.23025919600435524</v>
      </c>
      <c r="W277" s="2"/>
    </row>
    <row r="278" spans="2:23" ht="12.75">
      <c r="B278" t="s">
        <v>298</v>
      </c>
      <c r="C278">
        <v>225</v>
      </c>
      <c r="D278">
        <v>0</v>
      </c>
      <c r="E278" s="1">
        <v>2139</v>
      </c>
      <c r="F278" s="2">
        <f t="shared" si="26"/>
        <v>0</v>
      </c>
      <c r="G278" s="3">
        <f t="shared" si="27"/>
        <v>0</v>
      </c>
      <c r="H278">
        <f t="shared" si="28"/>
        <v>0.0013726409257673166</v>
      </c>
      <c r="I278">
        <f t="shared" si="29"/>
        <v>0.358246514618292</v>
      </c>
      <c r="W278" s="2"/>
    </row>
    <row r="279" spans="2:23" ht="12.75">
      <c r="B279" t="s">
        <v>299</v>
      </c>
      <c r="C279">
        <v>261</v>
      </c>
      <c r="D279">
        <v>3</v>
      </c>
      <c r="E279" s="1">
        <v>2197</v>
      </c>
      <c r="F279" s="2">
        <f t="shared" si="26"/>
        <v>0.011494252873563218</v>
      </c>
      <c r="G279" s="3">
        <f t="shared" si="27"/>
        <v>0.01</v>
      </c>
      <c r="H279">
        <f t="shared" si="28"/>
        <v>0.0006530537397306507</v>
      </c>
      <c r="I279">
        <f t="shared" si="29"/>
        <v>0.2106339241824586</v>
      </c>
      <c r="W279" s="2"/>
    </row>
    <row r="280" spans="2:23" ht="12.75">
      <c r="B280" t="s">
        <v>300</v>
      </c>
      <c r="C280">
        <v>282</v>
      </c>
      <c r="D280">
        <v>0</v>
      </c>
      <c r="E280" s="1">
        <v>2247</v>
      </c>
      <c r="F280" s="2">
        <f t="shared" si="26"/>
        <v>0</v>
      </c>
      <c r="G280" s="3">
        <f t="shared" si="27"/>
        <v>0</v>
      </c>
      <c r="H280">
        <f t="shared" si="28"/>
        <v>0.0013726409257673166</v>
      </c>
      <c r="I280">
        <f t="shared" si="29"/>
        <v>0.4490022983215926</v>
      </c>
      <c r="W280" s="2"/>
    </row>
    <row r="281" spans="2:23" ht="12.75">
      <c r="B281" t="s">
        <v>301</v>
      </c>
      <c r="C281">
        <v>235</v>
      </c>
      <c r="D281">
        <v>0</v>
      </c>
      <c r="E281" s="1">
        <v>2154</v>
      </c>
      <c r="F281" s="2">
        <f t="shared" si="26"/>
        <v>0</v>
      </c>
      <c r="G281" s="3">
        <f t="shared" si="27"/>
        <v>0</v>
      </c>
      <c r="H281">
        <f t="shared" si="28"/>
        <v>0.0013726409257673166</v>
      </c>
      <c r="I281">
        <f t="shared" si="29"/>
        <v>0.3741685819346605</v>
      </c>
      <c r="W281" s="2"/>
    </row>
    <row r="282" spans="2:23" ht="12.75">
      <c r="B282" t="s">
        <v>302</v>
      </c>
      <c r="C282">
        <v>197</v>
      </c>
      <c r="D282">
        <v>1</v>
      </c>
      <c r="E282" s="1">
        <v>2244</v>
      </c>
      <c r="F282" s="2">
        <f t="shared" si="26"/>
        <v>0.005076142131979695</v>
      </c>
      <c r="G282" s="3">
        <f t="shared" si="27"/>
        <v>0.01</v>
      </c>
      <c r="H282">
        <f t="shared" si="28"/>
        <v>0.0010222744489816644</v>
      </c>
      <c r="I282">
        <f t="shared" si="29"/>
        <v>0.23893593779928984</v>
      </c>
      <c r="W282" s="2"/>
    </row>
    <row r="283" spans="2:23" ht="12.75">
      <c r="B283" t="s">
        <v>303</v>
      </c>
      <c r="C283">
        <v>394</v>
      </c>
      <c r="D283">
        <v>4</v>
      </c>
      <c r="E283" s="1">
        <v>2554</v>
      </c>
      <c r="F283" s="2">
        <f t="shared" si="26"/>
        <v>0.01015228426395939</v>
      </c>
      <c r="G283" s="3">
        <f t="shared" si="27"/>
        <v>0.01</v>
      </c>
      <c r="H283">
        <f t="shared" si="28"/>
        <v>0.0007234424100841312</v>
      </c>
      <c r="I283">
        <f t="shared" si="29"/>
        <v>0.34871886746015807</v>
      </c>
      <c r="W283" s="2"/>
    </row>
    <row r="284" spans="2:23" ht="12.75">
      <c r="B284" t="s">
        <v>304</v>
      </c>
      <c r="C284">
        <v>314</v>
      </c>
      <c r="D284">
        <v>0</v>
      </c>
      <c r="E284" s="1">
        <v>2167</v>
      </c>
      <c r="F284" s="2">
        <f t="shared" si="26"/>
        <v>0</v>
      </c>
      <c r="G284" s="3">
        <f t="shared" si="27"/>
        <v>0</v>
      </c>
      <c r="H284">
        <f t="shared" si="28"/>
        <v>0.0013726409257673166</v>
      </c>
      <c r="I284">
        <f t="shared" si="29"/>
        <v>0.4999529137339719</v>
      </c>
      <c r="W284" s="2"/>
    </row>
    <row r="285" spans="2:23" ht="12.75">
      <c r="B285" t="s">
        <v>305</v>
      </c>
      <c r="C285">
        <v>280</v>
      </c>
      <c r="D285">
        <v>4</v>
      </c>
      <c r="E285" s="1">
        <v>2160</v>
      </c>
      <c r="F285" s="2">
        <f t="shared" si="26"/>
        <v>0.014285714285714285</v>
      </c>
      <c r="G285" s="3">
        <f t="shared" si="27"/>
        <v>0.01</v>
      </c>
      <c r="H285">
        <f t="shared" si="28"/>
        <v>0.0005181748718667613</v>
      </c>
      <c r="I285">
        <f t="shared" si="29"/>
        <v>0.18374102014057644</v>
      </c>
      <c r="W285" s="2"/>
    </row>
    <row r="286" spans="2:23" ht="12.75">
      <c r="B286" t="s">
        <v>306</v>
      </c>
      <c r="C286">
        <v>303</v>
      </c>
      <c r="D286">
        <v>8</v>
      </c>
      <c r="E286" s="1">
        <v>2024</v>
      </c>
      <c r="F286" s="2">
        <f t="shared" si="26"/>
        <v>0.026402640264026403</v>
      </c>
      <c r="G286" s="3">
        <f t="shared" si="27"/>
        <v>0.03</v>
      </c>
      <c r="H286">
        <f t="shared" si="28"/>
        <v>0.00011334857475142871</v>
      </c>
      <c r="I286">
        <f t="shared" si="29"/>
        <v>0.055220318076978435</v>
      </c>
      <c r="W286" s="2"/>
    </row>
    <row r="287" spans="2:23" ht="12.75">
      <c r="B287" t="s">
        <v>307</v>
      </c>
      <c r="C287">
        <v>310</v>
      </c>
      <c r="D287">
        <v>2</v>
      </c>
      <c r="E287" s="1">
        <v>2268</v>
      </c>
      <c r="F287" s="2">
        <f t="shared" si="26"/>
        <v>0.0064516129032258064</v>
      </c>
      <c r="G287" s="3">
        <f t="shared" si="27"/>
        <v>0.01</v>
      </c>
      <c r="H287">
        <f t="shared" si="28"/>
        <v>0.0009362104408929466</v>
      </c>
      <c r="I287">
        <f t="shared" si="29"/>
        <v>0.34687745168357625</v>
      </c>
      <c r="W287" s="2"/>
    </row>
    <row r="288" spans="2:23" ht="12.75">
      <c r="B288" t="s">
        <v>308</v>
      </c>
      <c r="C288">
        <v>271</v>
      </c>
      <c r="D288">
        <v>0</v>
      </c>
      <c r="E288" s="1">
        <v>2249</v>
      </c>
      <c r="F288" s="2">
        <f t="shared" si="26"/>
        <v>0</v>
      </c>
      <c r="G288" s="3">
        <f t="shared" si="27"/>
        <v>0</v>
      </c>
      <c r="H288">
        <f t="shared" si="28"/>
        <v>0.0013726409257673166</v>
      </c>
      <c r="I288">
        <f t="shared" si="29"/>
        <v>0.43148802427358723</v>
      </c>
      <c r="W288" s="2"/>
    </row>
    <row r="289" spans="2:23" ht="12.75">
      <c r="B289" t="s">
        <v>309</v>
      </c>
      <c r="C289">
        <v>251</v>
      </c>
      <c r="D289">
        <v>0</v>
      </c>
      <c r="E289" s="1">
        <v>2050</v>
      </c>
      <c r="F289" s="2">
        <f t="shared" si="26"/>
        <v>0</v>
      </c>
      <c r="G289" s="3">
        <f t="shared" si="27"/>
        <v>0</v>
      </c>
      <c r="H289">
        <f t="shared" si="28"/>
        <v>0.0013726409257673166</v>
      </c>
      <c r="I289">
        <f t="shared" si="29"/>
        <v>0.3996438896408501</v>
      </c>
      <c r="W289" s="2"/>
    </row>
    <row r="290" spans="2:23" ht="12.75">
      <c r="B290" t="s">
        <v>310</v>
      </c>
      <c r="C290">
        <v>292</v>
      </c>
      <c r="D290">
        <v>3</v>
      </c>
      <c r="E290" s="1">
        <v>2196</v>
      </c>
      <c r="F290" s="2">
        <f t="shared" si="26"/>
        <v>0.010273972602739725</v>
      </c>
      <c r="G290" s="3">
        <f t="shared" si="27"/>
        <v>0.01</v>
      </c>
      <c r="H290">
        <f t="shared" si="28"/>
        <v>0.0007169111436849868</v>
      </c>
      <c r="I290">
        <f t="shared" si="29"/>
        <v>0.2563314920507306</v>
      </c>
      <c r="W290" s="2"/>
    </row>
    <row r="291" spans="2:23" ht="12.75">
      <c r="B291" t="s">
        <v>311</v>
      </c>
      <c r="C291">
        <v>290</v>
      </c>
      <c r="D291">
        <v>2</v>
      </c>
      <c r="E291" s="1">
        <v>2322</v>
      </c>
      <c r="F291" s="2">
        <f t="shared" si="26"/>
        <v>0.006896551724137931</v>
      </c>
      <c r="G291" s="3">
        <f t="shared" si="27"/>
        <v>0.01</v>
      </c>
      <c r="H291">
        <f t="shared" si="28"/>
        <v>0.0009091803303561771</v>
      </c>
      <c r="I291">
        <f t="shared" si="29"/>
        <v>0.3159231946926635</v>
      </c>
      <c r="W291" s="2"/>
    </row>
    <row r="292" spans="2:23" ht="12.75">
      <c r="B292" t="s">
        <v>312</v>
      </c>
      <c r="C292">
        <v>305</v>
      </c>
      <c r="D292">
        <v>10</v>
      </c>
      <c r="E292" s="1">
        <v>2085</v>
      </c>
      <c r="F292" s="2">
        <f t="shared" si="26"/>
        <v>0.03278688524590164</v>
      </c>
      <c r="G292" s="3">
        <f t="shared" si="27"/>
        <v>0.03</v>
      </c>
      <c r="H292">
        <f t="shared" si="28"/>
        <v>1.816706305087342E-05</v>
      </c>
      <c r="I292">
        <f t="shared" si="29"/>
        <v>0.01544260095675748</v>
      </c>
      <c r="W292" s="2"/>
    </row>
    <row r="293" spans="2:23" ht="12.75">
      <c r="B293" t="s">
        <v>313</v>
      </c>
      <c r="C293">
        <v>325</v>
      </c>
      <c r="D293">
        <v>1</v>
      </c>
      <c r="E293" s="1">
        <v>2251</v>
      </c>
      <c r="F293" s="2">
        <f t="shared" si="26"/>
        <v>0.003076923076923077</v>
      </c>
      <c r="G293" s="3">
        <f t="shared" si="27"/>
        <v>0</v>
      </c>
      <c r="H293">
        <f t="shared" si="28"/>
        <v>0.0011541134950539935</v>
      </c>
      <c r="I293">
        <f t="shared" si="29"/>
        <v>0.44073918039375054</v>
      </c>
      <c r="W293" s="2"/>
    </row>
    <row r="294" spans="2:23" ht="12.75">
      <c r="B294" t="s">
        <v>314</v>
      </c>
      <c r="C294">
        <v>265</v>
      </c>
      <c r="D294">
        <v>2</v>
      </c>
      <c r="E294" s="1">
        <v>2186</v>
      </c>
      <c r="F294" s="2">
        <f t="shared" si="26"/>
        <v>0.007547169811320755</v>
      </c>
      <c r="G294" s="3">
        <f t="shared" si="27"/>
        <v>0.01</v>
      </c>
      <c r="H294">
        <f t="shared" si="28"/>
        <v>0.0008703679578621665</v>
      </c>
      <c r="I294">
        <f t="shared" si="29"/>
        <v>0.27741926257610783</v>
      </c>
      <c r="W294" s="2"/>
    </row>
    <row r="295" spans="2:23" ht="12.75">
      <c r="B295" t="s">
        <v>315</v>
      </c>
      <c r="C295">
        <v>270</v>
      </c>
      <c r="D295">
        <v>3</v>
      </c>
      <c r="E295" s="1">
        <v>2094</v>
      </c>
      <c r="F295" s="2">
        <f t="shared" si="26"/>
        <v>0.011111111111111112</v>
      </c>
      <c r="G295" s="3">
        <f t="shared" si="27"/>
        <v>0.01</v>
      </c>
      <c r="H295">
        <f t="shared" si="28"/>
        <v>0.0006727828485712938</v>
      </c>
      <c r="I295">
        <f t="shared" si="29"/>
        <v>0.22381435947983394</v>
      </c>
      <c r="W295" s="2"/>
    </row>
    <row r="296" spans="2:23" ht="12.75">
      <c r="B296" t="s">
        <v>316</v>
      </c>
      <c r="C296">
        <v>259</v>
      </c>
      <c r="D296">
        <v>4</v>
      </c>
      <c r="E296" s="1">
        <v>2150</v>
      </c>
      <c r="F296" s="2">
        <f t="shared" si="26"/>
        <v>0.015444015444015444</v>
      </c>
      <c r="G296" s="3">
        <f t="shared" si="27"/>
        <v>0.02</v>
      </c>
      <c r="H296">
        <f t="shared" si="28"/>
        <v>0.00046678266144704303</v>
      </c>
      <c r="I296">
        <f t="shared" si="29"/>
        <v>0.15493788340940712</v>
      </c>
      <c r="W296" s="2"/>
    </row>
    <row r="297" spans="2:23" ht="12.75">
      <c r="B297" t="s">
        <v>317</v>
      </c>
      <c r="C297">
        <v>257</v>
      </c>
      <c r="D297">
        <v>1</v>
      </c>
      <c r="E297" s="1">
        <v>2046</v>
      </c>
      <c r="F297" s="2">
        <f t="shared" si="26"/>
        <v>0.0038910505836575876</v>
      </c>
      <c r="G297" s="3">
        <f t="shared" si="27"/>
        <v>0</v>
      </c>
      <c r="H297">
        <f t="shared" si="28"/>
        <v>0.0010994608188603298</v>
      </c>
      <c r="I297">
        <f t="shared" si="29"/>
        <v>0.3332832501491789</v>
      </c>
      <c r="W297" s="2"/>
    </row>
    <row r="298" spans="2:23" ht="12.75">
      <c r="B298" t="s">
        <v>318</v>
      </c>
      <c r="C298">
        <v>313</v>
      </c>
      <c r="D298">
        <v>6</v>
      </c>
      <c r="E298" s="1">
        <v>2371</v>
      </c>
      <c r="F298" s="2">
        <f t="shared" si="26"/>
        <v>0.019169329073482427</v>
      </c>
      <c r="G298" s="3">
        <f t="shared" si="27"/>
        <v>0.02</v>
      </c>
      <c r="H298">
        <f t="shared" si="28"/>
        <v>0.0003196886768483889</v>
      </c>
      <c r="I298">
        <f t="shared" si="29"/>
        <v>0.13454709865233017</v>
      </c>
      <c r="W298" s="2"/>
    </row>
    <row r="299" spans="2:23" ht="12.75">
      <c r="B299" t="s">
        <v>319</v>
      </c>
      <c r="C299">
        <v>334</v>
      </c>
      <c r="D299">
        <v>2</v>
      </c>
      <c r="E299" s="1">
        <v>2498</v>
      </c>
      <c r="F299" s="2">
        <f t="shared" si="26"/>
        <v>0.005988023952095809</v>
      </c>
      <c r="G299" s="3">
        <f t="shared" si="27"/>
        <v>0.01</v>
      </c>
      <c r="H299">
        <f t="shared" si="28"/>
        <v>0.0009647947335118834</v>
      </c>
      <c r="I299">
        <f t="shared" si="29"/>
        <v>0.3841632353406008</v>
      </c>
      <c r="W299" s="2"/>
    </row>
    <row r="300" spans="2:23" ht="12.75">
      <c r="B300" t="s">
        <v>320</v>
      </c>
      <c r="C300">
        <v>281</v>
      </c>
      <c r="D300">
        <v>9</v>
      </c>
      <c r="E300" s="1">
        <v>2067</v>
      </c>
      <c r="F300" s="2">
        <f t="shared" si="26"/>
        <v>0.03202846975088968</v>
      </c>
      <c r="G300" s="3">
        <f t="shared" si="27"/>
        <v>0.03</v>
      </c>
      <c r="H300">
        <f t="shared" si="28"/>
        <v>2.5207421244998845E-05</v>
      </c>
      <c r="I300">
        <f t="shared" si="29"/>
        <v>0.01742194516161364</v>
      </c>
      <c r="W300" s="2"/>
    </row>
    <row r="301" spans="2:23" ht="12.75">
      <c r="B301" t="s">
        <v>321</v>
      </c>
      <c r="C301">
        <v>243</v>
      </c>
      <c r="D301">
        <v>0</v>
      </c>
      <c r="E301" s="1">
        <v>2285</v>
      </c>
      <c r="F301" s="2">
        <f t="shared" si="26"/>
        <v>0</v>
      </c>
      <c r="G301" s="3">
        <f t="shared" si="27"/>
        <v>0</v>
      </c>
      <c r="H301">
        <f t="shared" si="28"/>
        <v>0.0013726409257673166</v>
      </c>
      <c r="I301">
        <f t="shared" si="29"/>
        <v>0.38690623578775535</v>
      </c>
      <c r="W301" s="2"/>
    </row>
    <row r="302" spans="2:23" ht="12.75">
      <c r="B302" t="s">
        <v>322</v>
      </c>
      <c r="C302">
        <v>277</v>
      </c>
      <c r="D302">
        <v>4</v>
      </c>
      <c r="E302" s="1">
        <v>2170</v>
      </c>
      <c r="F302" s="2">
        <f t="shared" si="26"/>
        <v>0.01444043321299639</v>
      </c>
      <c r="G302" s="3">
        <f t="shared" si="27"/>
        <v>0.01</v>
      </c>
      <c r="H302">
        <f t="shared" si="28"/>
        <v>0.0005111549352148723</v>
      </c>
      <c r="I302">
        <f t="shared" si="29"/>
        <v>0.17958327565479423</v>
      </c>
      <c r="W302" s="2"/>
    </row>
    <row r="303" spans="2:23" ht="12.75">
      <c r="B303" t="s">
        <v>323</v>
      </c>
      <c r="C303">
        <v>288</v>
      </c>
      <c r="D303">
        <v>3</v>
      </c>
      <c r="E303" s="1">
        <v>2142</v>
      </c>
      <c r="F303" s="2">
        <f t="shared" si="26"/>
        <v>0.010416666666666666</v>
      </c>
      <c r="G303" s="3">
        <f t="shared" si="27"/>
        <v>0.01</v>
      </c>
      <c r="H303">
        <f t="shared" si="28"/>
        <v>0.0007092901820997491</v>
      </c>
      <c r="I303">
        <f t="shared" si="29"/>
        <v>0.250390747315964</v>
      </c>
      <c r="W303" s="2"/>
    </row>
    <row r="304" spans="1:23" ht="12.75">
      <c r="A304" t="s">
        <v>327</v>
      </c>
      <c r="B304" t="s">
        <v>324</v>
      </c>
      <c r="C304">
        <v>226</v>
      </c>
      <c r="D304">
        <v>2</v>
      </c>
      <c r="E304" s="1">
        <v>1938</v>
      </c>
      <c r="F304" s="2">
        <f aca="true" t="shared" si="30" ref="F304:F356">D304/C304</f>
        <v>0.008849557522123894</v>
      </c>
      <c r="G304" s="3">
        <f t="shared" si="27"/>
        <v>0.01</v>
      </c>
      <c r="H304">
        <f t="shared" si="28"/>
        <v>0.000795218089159978</v>
      </c>
      <c r="I304">
        <f t="shared" si="29"/>
        <v>0.2179279754638768</v>
      </c>
      <c r="W304" s="2"/>
    </row>
    <row r="305" spans="1:23" ht="12.75">
      <c r="A305" t="s">
        <v>328</v>
      </c>
      <c r="B305" t="s">
        <v>325</v>
      </c>
      <c r="C305">
        <v>272</v>
      </c>
      <c r="D305">
        <v>3</v>
      </c>
      <c r="E305" s="1">
        <v>2167</v>
      </c>
      <c r="F305" s="2">
        <f t="shared" si="30"/>
        <v>0.011029411764705883</v>
      </c>
      <c r="G305" s="3">
        <f t="shared" si="27"/>
        <v>0.01</v>
      </c>
      <c r="H305">
        <f t="shared" si="28"/>
        <v>0.0006770277681123832</v>
      </c>
      <c r="I305">
        <f t="shared" si="29"/>
        <v>0.22675367490389195</v>
      </c>
      <c r="W305" s="2"/>
    </row>
    <row r="306" spans="1:23" ht="12.75">
      <c r="A306" t="s">
        <v>329</v>
      </c>
      <c r="B306" t="s">
        <v>326</v>
      </c>
      <c r="C306">
        <v>399</v>
      </c>
      <c r="D306">
        <v>14</v>
      </c>
      <c r="E306" s="1">
        <v>2398</v>
      </c>
      <c r="F306" s="2">
        <f t="shared" si="30"/>
        <v>0.03508771929824561</v>
      </c>
      <c r="G306" s="3">
        <f aca="true" t="shared" si="31" ref="G306:G356">ROUND(F306,2)</f>
        <v>0.04</v>
      </c>
      <c r="H306">
        <f t="shared" si="28"/>
        <v>3.8472850477537366E-06</v>
      </c>
      <c r="I306">
        <f t="shared" si="29"/>
        <v>0.009249529586444243</v>
      </c>
      <c r="W306" s="2"/>
    </row>
    <row r="307" spans="1:23" ht="12.75">
      <c r="A307" t="s">
        <v>330</v>
      </c>
      <c r="B307" t="s">
        <v>331</v>
      </c>
      <c r="C307">
        <v>275</v>
      </c>
      <c r="D307">
        <v>2</v>
      </c>
      <c r="E307" s="1">
        <v>2025</v>
      </c>
      <c r="F307" s="2">
        <f t="shared" si="30"/>
        <v>0.007272727272727273</v>
      </c>
      <c r="G307" s="3">
        <f t="shared" si="31"/>
        <v>0.01</v>
      </c>
      <c r="H307">
        <f t="shared" si="28"/>
        <v>0.0008866364836871284</v>
      </c>
      <c r="I307">
        <f t="shared" si="29"/>
        <v>0.2927924448152894</v>
      </c>
      <c r="W307" s="2"/>
    </row>
    <row r="308" spans="2:23" ht="12.75">
      <c r="B308" t="s">
        <v>332</v>
      </c>
      <c r="C308">
        <v>277</v>
      </c>
      <c r="D308">
        <v>3</v>
      </c>
      <c r="E308" s="1">
        <v>2063</v>
      </c>
      <c r="F308" s="2">
        <f t="shared" si="30"/>
        <v>0.010830324909747292</v>
      </c>
      <c r="G308" s="3">
        <f t="shared" si="31"/>
        <v>0.01</v>
      </c>
      <c r="H308">
        <f t="shared" si="28"/>
        <v>0.0006874277869694191</v>
      </c>
      <c r="I308">
        <f t="shared" si="29"/>
        <v>0.23411744799720044</v>
      </c>
      <c r="W308" s="2"/>
    </row>
    <row r="309" spans="2:23" ht="12.75">
      <c r="B309" t="s">
        <v>333</v>
      </c>
      <c r="C309">
        <v>269</v>
      </c>
      <c r="D309">
        <v>6</v>
      </c>
      <c r="E309" s="1">
        <v>2092</v>
      </c>
      <c r="F309" s="2">
        <f t="shared" si="30"/>
        <v>0.022304832713754646</v>
      </c>
      <c r="G309" s="3">
        <f t="shared" si="31"/>
        <v>0.02</v>
      </c>
      <c r="H309">
        <f t="shared" si="28"/>
        <v>0.00021739545338816772</v>
      </c>
      <c r="I309">
        <f t="shared" si="29"/>
        <v>0.08330302430194193</v>
      </c>
      <c r="W309" s="2"/>
    </row>
    <row r="310" spans="2:23" ht="12.75">
      <c r="B310" t="s">
        <v>334</v>
      </c>
      <c r="C310">
        <v>252</v>
      </c>
      <c r="D310">
        <v>2</v>
      </c>
      <c r="E310" s="1">
        <v>1949</v>
      </c>
      <c r="F310" s="2">
        <f t="shared" si="30"/>
        <v>0.007936507936507936</v>
      </c>
      <c r="G310" s="3">
        <f t="shared" si="31"/>
        <v>0.01</v>
      </c>
      <c r="H310">
        <f t="shared" si="28"/>
        <v>0.0008475470359082276</v>
      </c>
      <c r="I310">
        <f t="shared" si="29"/>
        <v>0.25749925131520307</v>
      </c>
      <c r="W310" s="2"/>
    </row>
    <row r="311" spans="2:23" ht="12.75">
      <c r="B311" t="s">
        <v>335</v>
      </c>
      <c r="C311">
        <v>328</v>
      </c>
      <c r="D311">
        <v>6</v>
      </c>
      <c r="E311" s="1">
        <v>2305</v>
      </c>
      <c r="F311" s="2">
        <f t="shared" si="30"/>
        <v>0.018292682926829267</v>
      </c>
      <c r="G311" s="3">
        <f t="shared" si="31"/>
        <v>0.02</v>
      </c>
      <c r="H311">
        <f t="shared" si="28"/>
        <v>0.0003518057709150504</v>
      </c>
      <c r="I311">
        <f t="shared" si="29"/>
        <v>0.153170322746964</v>
      </c>
      <c r="W311" s="2"/>
    </row>
    <row r="312" spans="2:23" ht="12.75">
      <c r="B312" t="s">
        <v>336</v>
      </c>
      <c r="C312">
        <v>273</v>
      </c>
      <c r="D312">
        <v>3</v>
      </c>
      <c r="E312" s="1">
        <v>1998</v>
      </c>
      <c r="F312" s="2">
        <f t="shared" si="30"/>
        <v>0.01098901098901099</v>
      </c>
      <c r="G312" s="3">
        <f t="shared" si="31"/>
        <v>0.01</v>
      </c>
      <c r="H312">
        <f t="shared" si="28"/>
        <v>0.0006791318370888311</v>
      </c>
      <c r="I312">
        <f t="shared" si="29"/>
        <v>0.22822467930844414</v>
      </c>
      <c r="W312" s="2"/>
    </row>
    <row r="313" spans="2:23" ht="12.75">
      <c r="B313" t="s">
        <v>337</v>
      </c>
      <c r="C313">
        <v>268</v>
      </c>
      <c r="D313">
        <v>6</v>
      </c>
      <c r="E313" s="1">
        <v>1968</v>
      </c>
      <c r="F313" s="2">
        <f t="shared" si="30"/>
        <v>0.022388059701492536</v>
      </c>
      <c r="G313" s="3">
        <f t="shared" si="31"/>
        <v>0.02</v>
      </c>
      <c r="H313">
        <f t="shared" si="28"/>
        <v>0.00021494812672416845</v>
      </c>
      <c r="I313">
        <f t="shared" si="29"/>
        <v>0.08221017949673241</v>
      </c>
      <c r="W313" s="2"/>
    </row>
    <row r="314" spans="2:23" ht="12.75">
      <c r="B314" t="s">
        <v>338</v>
      </c>
      <c r="C314">
        <v>249</v>
      </c>
      <c r="D314">
        <v>2</v>
      </c>
      <c r="E314" s="1">
        <v>2050</v>
      </c>
      <c r="F314" s="2">
        <f t="shared" si="30"/>
        <v>0.008032128514056224</v>
      </c>
      <c r="G314" s="3">
        <f t="shared" si="31"/>
        <v>0.01</v>
      </c>
      <c r="H314">
        <f t="shared" si="28"/>
        <v>0.0008419886402677429</v>
      </c>
      <c r="I314">
        <f t="shared" si="29"/>
        <v>0.25291387227538903</v>
      </c>
      <c r="W314" s="2"/>
    </row>
    <row r="315" spans="2:23" ht="12.75">
      <c r="B315" t="s">
        <v>339</v>
      </c>
      <c r="C315">
        <v>263</v>
      </c>
      <c r="D315">
        <v>1</v>
      </c>
      <c r="E315" s="1">
        <v>2012</v>
      </c>
      <c r="F315" s="2">
        <f t="shared" si="30"/>
        <v>0.0038022813688212928</v>
      </c>
      <c r="G315" s="3">
        <f t="shared" si="31"/>
        <v>0</v>
      </c>
      <c r="H315">
        <f t="shared" si="28"/>
        <v>0.0011053555391135833</v>
      </c>
      <c r="I315">
        <f t="shared" si="29"/>
        <v>0.34274772132416387</v>
      </c>
      <c r="W315" s="2"/>
    </row>
    <row r="316" spans="2:23" ht="12.75">
      <c r="B316" t="s">
        <v>340</v>
      </c>
      <c r="C316">
        <v>244</v>
      </c>
      <c r="D316">
        <v>4</v>
      </c>
      <c r="E316" s="1">
        <v>2014</v>
      </c>
      <c r="F316" s="2">
        <f t="shared" si="30"/>
        <v>0.01639344262295082</v>
      </c>
      <c r="G316" s="3">
        <f t="shared" si="31"/>
        <v>0.02</v>
      </c>
      <c r="H316">
        <f t="shared" si="28"/>
        <v>0.0004266590333771143</v>
      </c>
      <c r="I316">
        <f t="shared" si="29"/>
        <v>0.1348524911505958</v>
      </c>
      <c r="W316" s="2"/>
    </row>
    <row r="317" spans="2:23" ht="12.75">
      <c r="B317" t="s">
        <v>341</v>
      </c>
      <c r="C317">
        <v>214</v>
      </c>
      <c r="D317">
        <v>5</v>
      </c>
      <c r="E317" s="1">
        <v>1889</v>
      </c>
      <c r="F317" s="2">
        <f t="shared" si="30"/>
        <v>0.02336448598130841</v>
      </c>
      <c r="G317" s="3">
        <f t="shared" si="31"/>
        <v>0.02</v>
      </c>
      <c r="H317">
        <f t="shared" si="28"/>
        <v>0.00018727055012608427</v>
      </c>
      <c r="I317">
        <f t="shared" si="29"/>
        <v>0.05853001815107908</v>
      </c>
      <c r="W317" s="2"/>
    </row>
    <row r="318" spans="2:23" ht="12.75">
      <c r="B318" t="s">
        <v>342</v>
      </c>
      <c r="C318">
        <v>226</v>
      </c>
      <c r="D318">
        <v>1</v>
      </c>
      <c r="E318" s="1">
        <v>1969</v>
      </c>
      <c r="F318" s="2">
        <f t="shared" si="30"/>
        <v>0.004424778761061947</v>
      </c>
      <c r="G318" s="3">
        <f t="shared" si="31"/>
        <v>0</v>
      </c>
      <c r="H318">
        <f t="shared" si="28"/>
        <v>0.0010643508403793023</v>
      </c>
      <c r="I318">
        <f t="shared" si="29"/>
        <v>0.2844585696458409</v>
      </c>
      <c r="W318" s="2"/>
    </row>
    <row r="319" spans="2:23" ht="12.75">
      <c r="B319" t="s">
        <v>343</v>
      </c>
      <c r="C319">
        <v>226</v>
      </c>
      <c r="D319">
        <v>7</v>
      </c>
      <c r="E319" s="1">
        <v>2044</v>
      </c>
      <c r="F319" s="2">
        <f t="shared" si="30"/>
        <v>0.030973451327433628</v>
      </c>
      <c r="G319" s="3">
        <f t="shared" si="31"/>
        <v>0.03</v>
      </c>
      <c r="H319">
        <f t="shared" si="28"/>
        <v>3.691434559370291E-05</v>
      </c>
      <c r="I319">
        <f t="shared" si="29"/>
        <v>0.018018367385914832</v>
      </c>
      <c r="W319" s="2"/>
    </row>
    <row r="320" spans="2:23" ht="12.75">
      <c r="B320" t="s">
        <v>344</v>
      </c>
      <c r="C320">
        <v>296</v>
      </c>
      <c r="D320">
        <v>3</v>
      </c>
      <c r="E320" s="1">
        <v>2038</v>
      </c>
      <c r="F320" s="2">
        <f t="shared" si="30"/>
        <v>0.010135135135135136</v>
      </c>
      <c r="G320" s="3">
        <f t="shared" si="31"/>
        <v>0.01</v>
      </c>
      <c r="H320">
        <f t="shared" si="28"/>
        <v>0.0007243652204603771</v>
      </c>
      <c r="I320">
        <f t="shared" si="29"/>
        <v>0.2622838065744642</v>
      </c>
      <c r="W320" s="2"/>
    </row>
    <row r="321" spans="2:23" ht="12.75">
      <c r="B321" t="s">
        <v>345</v>
      </c>
      <c r="C321">
        <v>288</v>
      </c>
      <c r="D321">
        <v>8</v>
      </c>
      <c r="E321" s="1">
        <v>2075</v>
      </c>
      <c r="F321" s="2">
        <f t="shared" si="30"/>
        <v>0.027777777777777776</v>
      </c>
      <c r="G321" s="3">
        <f t="shared" si="31"/>
        <v>0.03</v>
      </c>
      <c r="H321">
        <f t="shared" si="28"/>
        <v>8.595869574022279E-05</v>
      </c>
      <c r="I321">
        <f t="shared" si="29"/>
        <v>0.04233831721243665</v>
      </c>
      <c r="W321" s="2"/>
    </row>
    <row r="322" spans="1:23" ht="12.75">
      <c r="A322" t="s">
        <v>346</v>
      </c>
      <c r="B322" t="s">
        <v>347</v>
      </c>
      <c r="C322">
        <v>372</v>
      </c>
      <c r="D322">
        <v>30</v>
      </c>
      <c r="E322" s="1">
        <v>2161</v>
      </c>
      <c r="F322" s="2">
        <f t="shared" si="30"/>
        <v>0.08064516129032258</v>
      </c>
      <c r="G322" s="3">
        <f t="shared" si="31"/>
        <v>0.08</v>
      </c>
      <c r="H322">
        <f t="shared" si="28"/>
        <v>0.0019006105412164636</v>
      </c>
      <c r="I322">
        <f t="shared" si="29"/>
        <v>0.6175078289240893</v>
      </c>
      <c r="W322" s="2"/>
    </row>
    <row r="323" spans="2:23" ht="12.75">
      <c r="B323" t="s">
        <v>348</v>
      </c>
      <c r="C323">
        <v>358</v>
      </c>
      <c r="D323">
        <v>33</v>
      </c>
      <c r="E323" s="1">
        <v>2252</v>
      </c>
      <c r="F323" s="2">
        <f t="shared" si="30"/>
        <v>0.09217877094972067</v>
      </c>
      <c r="G323" s="3">
        <f t="shared" si="31"/>
        <v>0.09</v>
      </c>
      <c r="H323">
        <f t="shared" si="28"/>
        <v>0.0030392730078956072</v>
      </c>
      <c r="I323">
        <f t="shared" si="29"/>
        <v>0.9783467459168284</v>
      </c>
      <c r="W323" s="2"/>
    </row>
    <row r="324" spans="2:23" ht="12.75">
      <c r="B324" t="s">
        <v>349</v>
      </c>
      <c r="C324">
        <v>378</v>
      </c>
      <c r="D324">
        <v>20</v>
      </c>
      <c r="E324" s="1">
        <v>2096</v>
      </c>
      <c r="F324" s="2">
        <f t="shared" si="30"/>
        <v>0.05291005291005291</v>
      </c>
      <c r="G324" s="3">
        <f t="shared" si="31"/>
        <v>0.05</v>
      </c>
      <c r="H324">
        <f t="shared" si="28"/>
        <v>0.0002515676374762982</v>
      </c>
      <c r="I324">
        <f t="shared" si="29"/>
        <v>0.0639565934567904</v>
      </c>
      <c r="W324" s="2"/>
    </row>
    <row r="325" spans="2:23" ht="12.75">
      <c r="B325" t="s">
        <v>350</v>
      </c>
      <c r="C325">
        <v>310</v>
      </c>
      <c r="D325">
        <v>11</v>
      </c>
      <c r="E325" s="1">
        <v>1950</v>
      </c>
      <c r="F325" s="2">
        <f t="shared" si="30"/>
        <v>0.035483870967741936</v>
      </c>
      <c r="G325" s="3">
        <f t="shared" si="31"/>
        <v>0.04</v>
      </c>
      <c r="H325">
        <f t="shared" si="28"/>
        <v>2.450158021757166E-06</v>
      </c>
      <c r="I325">
        <f t="shared" si="29"/>
        <v>0.006052432335936733</v>
      </c>
      <c r="W325" s="2"/>
    </row>
    <row r="326" spans="2:23" ht="12.75">
      <c r="B326" t="s">
        <v>351</v>
      </c>
      <c r="C326">
        <v>333</v>
      </c>
      <c r="D326">
        <v>18</v>
      </c>
      <c r="E326" s="1">
        <v>2025</v>
      </c>
      <c r="F326" s="2">
        <f t="shared" si="30"/>
        <v>0.05405405405405406</v>
      </c>
      <c r="G326" s="3">
        <f t="shared" si="31"/>
        <v>0.05</v>
      </c>
      <c r="H326">
        <f t="shared" si="28"/>
        <v>0.0002891661147025004</v>
      </c>
      <c r="I326">
        <f t="shared" si="29"/>
        <v>0.06668906623534668</v>
      </c>
      <c r="W326" s="2"/>
    </row>
    <row r="327" spans="2:23" ht="12.75">
      <c r="B327" t="s">
        <v>352</v>
      </c>
      <c r="C327">
        <v>344</v>
      </c>
      <c r="D327">
        <v>11</v>
      </c>
      <c r="E327" s="1">
        <v>1938</v>
      </c>
      <c r="F327" s="2">
        <f t="shared" si="30"/>
        <v>0.03197674418604651</v>
      </c>
      <c r="G327" s="3">
        <f t="shared" si="31"/>
        <v>0.03</v>
      </c>
      <c r="H327">
        <f t="shared" si="28"/>
        <v>2.572949379123203E-05</v>
      </c>
      <c r="I327">
        <f t="shared" si="29"/>
        <v>0.021609066612940077</v>
      </c>
      <c r="W327" s="2"/>
    </row>
    <row r="328" spans="2:23" ht="12.75">
      <c r="B328" t="s">
        <v>353</v>
      </c>
      <c r="C328">
        <v>371</v>
      </c>
      <c r="D328">
        <v>10</v>
      </c>
      <c r="E328" s="1">
        <v>2013</v>
      </c>
      <c r="F328" s="2">
        <f t="shared" si="30"/>
        <v>0.026954177897574125</v>
      </c>
      <c r="G328" s="3">
        <f t="shared" si="31"/>
        <v>0.03</v>
      </c>
      <c r="H328">
        <f aca="true" t="shared" si="32" ref="H328:H391">(F328-$H$2)^2</f>
        <v>0.00010190884595117014</v>
      </c>
      <c r="I328">
        <f aca="true" t="shared" si="33" ref="I328:I391">C328*(F328-$F$2)^2</f>
        <v>0.062201171761514636</v>
      </c>
      <c r="W328" s="2"/>
    </row>
    <row r="329" spans="2:23" ht="12.75">
      <c r="B329" t="s">
        <v>354</v>
      </c>
      <c r="C329">
        <v>380</v>
      </c>
      <c r="D329">
        <v>15</v>
      </c>
      <c r="E329" s="1">
        <v>2148</v>
      </c>
      <c r="F329" s="2">
        <f t="shared" si="30"/>
        <v>0.039473684210526314</v>
      </c>
      <c r="G329" s="3">
        <f t="shared" si="31"/>
        <v>0.04</v>
      </c>
      <c r="H329">
        <f t="shared" si="32"/>
        <v>5.878273863625538E-06</v>
      </c>
      <c r="I329">
        <f t="shared" si="33"/>
        <v>6.986420265025023E-05</v>
      </c>
      <c r="W329" s="2"/>
    </row>
    <row r="330" spans="2:23" ht="12.75">
      <c r="B330" t="s">
        <v>355</v>
      </c>
      <c r="C330">
        <v>342</v>
      </c>
      <c r="D330">
        <v>14</v>
      </c>
      <c r="E330" s="1">
        <v>1984</v>
      </c>
      <c r="F330" s="2">
        <f t="shared" si="30"/>
        <v>0.04093567251461988</v>
      </c>
      <c r="G330" s="3">
        <f t="shared" si="31"/>
        <v>0.04</v>
      </c>
      <c r="H330">
        <f t="shared" si="32"/>
        <v>1.5104909340808344E-05</v>
      </c>
      <c r="I330">
        <f t="shared" si="33"/>
        <v>0.000365090912383365</v>
      </c>
      <c r="W330" s="2"/>
    </row>
    <row r="331" spans="2:23" ht="12.75">
      <c r="B331" t="s">
        <v>356</v>
      </c>
      <c r="C331">
        <v>346</v>
      </c>
      <c r="D331">
        <v>14</v>
      </c>
      <c r="E331" s="1">
        <v>2109</v>
      </c>
      <c r="F331" s="2">
        <f t="shared" si="30"/>
        <v>0.04046242774566474</v>
      </c>
      <c r="G331" s="3">
        <f t="shared" si="31"/>
        <v>0.04</v>
      </c>
      <c r="H331">
        <f t="shared" si="32"/>
        <v>1.165033506431712E-05</v>
      </c>
      <c r="I331">
        <f t="shared" si="33"/>
        <v>0.00010849107355877564</v>
      </c>
      <c r="W331" s="2"/>
    </row>
    <row r="332" spans="2:23" ht="12.75">
      <c r="B332" t="s">
        <v>357</v>
      </c>
      <c r="C332">
        <v>292</v>
      </c>
      <c r="D332">
        <v>3</v>
      </c>
      <c r="E332" s="1">
        <v>2080</v>
      </c>
      <c r="F332" s="2">
        <f t="shared" si="30"/>
        <v>0.010273972602739725</v>
      </c>
      <c r="G332" s="3">
        <f t="shared" si="31"/>
        <v>0.01</v>
      </c>
      <c r="H332">
        <f t="shared" si="32"/>
        <v>0.0007169111436849868</v>
      </c>
      <c r="I332">
        <f t="shared" si="33"/>
        <v>0.2563314920507306</v>
      </c>
      <c r="W332" s="2"/>
    </row>
    <row r="333" spans="2:23" ht="12.75">
      <c r="B333" t="s">
        <v>358</v>
      </c>
      <c r="C333">
        <v>281</v>
      </c>
      <c r="D333">
        <v>1</v>
      </c>
      <c r="E333" s="1">
        <v>2041</v>
      </c>
      <c r="F333" s="2">
        <f t="shared" si="30"/>
        <v>0.0035587188612099642</v>
      </c>
      <c r="G333" s="3">
        <f t="shared" si="31"/>
        <v>0</v>
      </c>
      <c r="H333">
        <f t="shared" si="32"/>
        <v>0.001121610252466451</v>
      </c>
      <c r="I333">
        <f t="shared" si="33"/>
        <v>0.3711638799860158</v>
      </c>
      <c r="W333" s="2"/>
    </row>
    <row r="334" spans="2:23" ht="12.75">
      <c r="B334" t="s">
        <v>359</v>
      </c>
      <c r="C334">
        <v>322</v>
      </c>
      <c r="D334">
        <v>6</v>
      </c>
      <c r="E334" s="1">
        <v>2048</v>
      </c>
      <c r="F334" s="2">
        <f t="shared" si="30"/>
        <v>0.018633540372670808</v>
      </c>
      <c r="G334" s="3">
        <f t="shared" si="31"/>
        <v>0.02</v>
      </c>
      <c r="H334">
        <f t="shared" si="32"/>
        <v>0.00033913537882168275</v>
      </c>
      <c r="I334">
        <f t="shared" si="33"/>
        <v>0.1456622270321921</v>
      </c>
      <c r="W334" s="2"/>
    </row>
    <row r="335" spans="2:23" ht="12.75">
      <c r="B335" t="s">
        <v>360</v>
      </c>
      <c r="C335">
        <v>316</v>
      </c>
      <c r="D335">
        <v>8</v>
      </c>
      <c r="E335" s="1">
        <v>2065</v>
      </c>
      <c r="F335" s="2">
        <f t="shared" si="30"/>
        <v>0.02531645569620253</v>
      </c>
      <c r="G335" s="3">
        <f t="shared" si="31"/>
        <v>0.03</v>
      </c>
      <c r="H335">
        <f t="shared" si="32"/>
        <v>0.00013765656215844005</v>
      </c>
      <c r="I335">
        <f t="shared" si="33"/>
        <v>0.06722952904566656</v>
      </c>
      <c r="W335" s="2"/>
    </row>
    <row r="336" spans="1:23" ht="12.75">
      <c r="A336" t="s">
        <v>362</v>
      </c>
      <c r="B336" t="s">
        <v>361</v>
      </c>
      <c r="C336">
        <v>340</v>
      </c>
      <c r="D336">
        <v>11</v>
      </c>
      <c r="E336" s="1">
        <v>2175</v>
      </c>
      <c r="F336" s="2">
        <f t="shared" si="30"/>
        <v>0.03235294117647059</v>
      </c>
      <c r="G336" s="3">
        <f t="shared" si="31"/>
        <v>0.03</v>
      </c>
      <c r="H336">
        <f t="shared" si="32"/>
        <v>2.205455604640997E-05</v>
      </c>
      <c r="I336">
        <f t="shared" si="33"/>
        <v>0.019378406581057498</v>
      </c>
      <c r="W336" s="2"/>
    </row>
    <row r="337" spans="1:23" ht="12.75">
      <c r="A337" t="s">
        <v>363</v>
      </c>
      <c r="B337" t="s">
        <v>364</v>
      </c>
      <c r="C337">
        <v>251</v>
      </c>
      <c r="D337">
        <v>4</v>
      </c>
      <c r="E337" s="1">
        <v>1959</v>
      </c>
      <c r="F337" s="2">
        <f t="shared" si="30"/>
        <v>0.01593625498007968</v>
      </c>
      <c r="G337" s="3">
        <f t="shared" si="31"/>
        <v>0.02</v>
      </c>
      <c r="H337">
        <f t="shared" si="32"/>
        <v>0.00044575513965299825</v>
      </c>
      <c r="I337">
        <f t="shared" si="33"/>
        <v>0.14416918770056922</v>
      </c>
      <c r="W337" s="2"/>
    </row>
    <row r="338" spans="2:23" ht="12.75">
      <c r="B338" t="s">
        <v>365</v>
      </c>
      <c r="C338">
        <v>202</v>
      </c>
      <c r="D338">
        <v>4</v>
      </c>
      <c r="E338" s="1">
        <v>1725</v>
      </c>
      <c r="F338" s="2">
        <f t="shared" si="30"/>
        <v>0.019801980198019802</v>
      </c>
      <c r="G338" s="3">
        <f t="shared" si="31"/>
        <v>0.02</v>
      </c>
      <c r="H338">
        <f t="shared" si="32"/>
        <v>0.0002974655225844779</v>
      </c>
      <c r="I338">
        <f t="shared" si="33"/>
        <v>0.0816139587221239</v>
      </c>
      <c r="W338" s="2"/>
    </row>
    <row r="339" spans="2:23" ht="12.75">
      <c r="B339" t="s">
        <v>366</v>
      </c>
      <c r="C339">
        <v>213</v>
      </c>
      <c r="D339">
        <v>0</v>
      </c>
      <c r="E339" s="1">
        <v>1979</v>
      </c>
      <c r="F339" s="2">
        <f t="shared" si="30"/>
        <v>0</v>
      </c>
      <c r="G339" s="3">
        <f t="shared" si="31"/>
        <v>0</v>
      </c>
      <c r="H339">
        <f t="shared" si="32"/>
        <v>0.0013726409257673166</v>
      </c>
      <c r="I339">
        <f t="shared" si="33"/>
        <v>0.3391400338386497</v>
      </c>
      <c r="W339" s="2"/>
    </row>
    <row r="340" spans="2:23" ht="12.75">
      <c r="B340" t="s">
        <v>367</v>
      </c>
      <c r="C340">
        <v>227</v>
      </c>
      <c r="D340">
        <v>1</v>
      </c>
      <c r="E340" s="1">
        <v>2164</v>
      </c>
      <c r="F340" s="2">
        <f t="shared" si="30"/>
        <v>0.004405286343612335</v>
      </c>
      <c r="G340" s="3">
        <f t="shared" si="31"/>
        <v>0</v>
      </c>
      <c r="H340">
        <f t="shared" si="32"/>
        <v>0.0010656230768019384</v>
      </c>
      <c r="I340">
        <f t="shared" si="33"/>
        <v>0.2860312839600281</v>
      </c>
      <c r="W340" s="2"/>
    </row>
    <row r="341" spans="2:23" ht="12.75">
      <c r="B341" t="s">
        <v>368</v>
      </c>
      <c r="C341">
        <v>232</v>
      </c>
      <c r="D341">
        <v>2</v>
      </c>
      <c r="E341" s="1">
        <v>2087</v>
      </c>
      <c r="F341" s="2">
        <f t="shared" si="30"/>
        <v>0.008620689655172414</v>
      </c>
      <c r="G341" s="3">
        <f t="shared" si="31"/>
        <v>0.01</v>
      </c>
      <c r="H341">
        <f t="shared" si="32"/>
        <v>0.0008081784395295515</v>
      </c>
      <c r="I341">
        <f t="shared" si="33"/>
        <v>0.2270234801197949</v>
      </c>
      <c r="W341" s="2"/>
    </row>
    <row r="342" spans="2:23" ht="12.75">
      <c r="B342" t="s">
        <v>369</v>
      </c>
      <c r="C342">
        <v>270</v>
      </c>
      <c r="D342">
        <v>0</v>
      </c>
      <c r="E342" s="1">
        <v>2375</v>
      </c>
      <c r="F342" s="2">
        <f t="shared" si="30"/>
        <v>0</v>
      </c>
      <c r="G342" s="3">
        <f t="shared" si="31"/>
        <v>0</v>
      </c>
      <c r="H342">
        <f t="shared" si="32"/>
        <v>0.0013726409257673166</v>
      </c>
      <c r="I342">
        <f t="shared" si="33"/>
        <v>0.4298958175419504</v>
      </c>
      <c r="W342" s="2"/>
    </row>
    <row r="343" spans="2:23" ht="12.75">
      <c r="B343" t="s">
        <v>370</v>
      </c>
      <c r="C343">
        <v>306</v>
      </c>
      <c r="D343">
        <v>2</v>
      </c>
      <c r="E343" s="1">
        <v>2162</v>
      </c>
      <c r="F343" s="2">
        <f t="shared" si="30"/>
        <v>0.006535947712418301</v>
      </c>
      <c r="G343" s="3">
        <f t="shared" si="31"/>
        <v>0.01</v>
      </c>
      <c r="H343">
        <f t="shared" si="32"/>
        <v>0.000931056675137677</v>
      </c>
      <c r="I343">
        <f t="shared" si="33"/>
        <v>0.3406772943754139</v>
      </c>
      <c r="W343" s="2"/>
    </row>
    <row r="344" spans="2:23" ht="12.75">
      <c r="B344" t="s">
        <v>371</v>
      </c>
      <c r="C344">
        <v>365</v>
      </c>
      <c r="D344">
        <v>4</v>
      </c>
      <c r="E344" s="1">
        <v>2641</v>
      </c>
      <c r="F344" s="2">
        <f t="shared" si="30"/>
        <v>0.010958904109589041</v>
      </c>
      <c r="G344" s="3">
        <f t="shared" si="31"/>
        <v>0.01</v>
      </c>
      <c r="H344">
        <f t="shared" si="32"/>
        <v>0.0006807019235846962</v>
      </c>
      <c r="I344">
        <f t="shared" si="33"/>
        <v>0.30577135162520797</v>
      </c>
      <c r="W344" s="2"/>
    </row>
    <row r="345" spans="2:23" ht="12.75">
      <c r="B345" t="s">
        <v>372</v>
      </c>
      <c r="C345">
        <v>214</v>
      </c>
      <c r="D345">
        <v>1</v>
      </c>
      <c r="E345" s="1">
        <v>2177</v>
      </c>
      <c r="F345" s="2">
        <f t="shared" si="30"/>
        <v>0.004672897196261682</v>
      </c>
      <c r="G345" s="3">
        <f t="shared" si="31"/>
        <v>0</v>
      </c>
      <c r="H345">
        <f t="shared" si="32"/>
        <v>0.0010482229778117488</v>
      </c>
      <c r="I345">
        <f t="shared" si="33"/>
        <v>0.26560020730139833</v>
      </c>
      <c r="W345" s="2"/>
    </row>
    <row r="346" spans="2:23" ht="12.75">
      <c r="B346" t="s">
        <v>373</v>
      </c>
      <c r="C346">
        <v>220</v>
      </c>
      <c r="D346">
        <v>0</v>
      </c>
      <c r="E346" s="1">
        <v>1956</v>
      </c>
      <c r="F346" s="2">
        <f t="shared" si="30"/>
        <v>0</v>
      </c>
      <c r="G346" s="3">
        <f t="shared" si="31"/>
        <v>0</v>
      </c>
      <c r="H346">
        <f t="shared" si="32"/>
        <v>0.0013726409257673166</v>
      </c>
      <c r="I346">
        <f t="shared" si="33"/>
        <v>0.3502854809601077</v>
      </c>
      <c r="W346" s="2"/>
    </row>
    <row r="347" spans="1:23" ht="12.75">
      <c r="A347" t="s">
        <v>374</v>
      </c>
      <c r="B347" t="s">
        <v>375</v>
      </c>
      <c r="C347">
        <v>234</v>
      </c>
      <c r="D347">
        <v>0</v>
      </c>
      <c r="E347" s="1">
        <v>2339</v>
      </c>
      <c r="F347" s="2">
        <f t="shared" si="30"/>
        <v>0</v>
      </c>
      <c r="G347" s="3">
        <f t="shared" si="31"/>
        <v>0</v>
      </c>
      <c r="H347">
        <f t="shared" si="32"/>
        <v>0.0013726409257673166</v>
      </c>
      <c r="I347">
        <f t="shared" si="33"/>
        <v>0.37257637520302367</v>
      </c>
      <c r="W347" s="2"/>
    </row>
    <row r="348" spans="2:23" ht="12.75">
      <c r="B348" t="s">
        <v>376</v>
      </c>
      <c r="C348">
        <v>261</v>
      </c>
      <c r="D348">
        <v>16</v>
      </c>
      <c r="E348" s="1">
        <v>2180</v>
      </c>
      <c r="F348" s="2">
        <f t="shared" si="30"/>
        <v>0.06130268199233716</v>
      </c>
      <c r="G348" s="3">
        <f t="shared" si="31"/>
        <v>0.06</v>
      </c>
      <c r="H348">
        <f t="shared" si="32"/>
        <v>0.0005882328910444971</v>
      </c>
      <c r="I348">
        <f t="shared" si="33"/>
        <v>0.11952998139221466</v>
      </c>
      <c r="W348" s="2"/>
    </row>
    <row r="349" spans="2:23" ht="12.75">
      <c r="B349" t="s">
        <v>377</v>
      </c>
      <c r="C349">
        <v>242</v>
      </c>
      <c r="D349">
        <v>6</v>
      </c>
      <c r="E349" s="1">
        <v>2017</v>
      </c>
      <c r="F349" s="2">
        <f t="shared" si="30"/>
        <v>0.024793388429752067</v>
      </c>
      <c r="G349" s="3">
        <f t="shared" si="31"/>
        <v>0.02</v>
      </c>
      <c r="H349">
        <f t="shared" si="32"/>
        <v>0.00015020415810613252</v>
      </c>
      <c r="I349">
        <f t="shared" si="33"/>
        <v>0.05524477684373139</v>
      </c>
      <c r="W349" s="2"/>
    </row>
    <row r="350" spans="2:23" ht="12.75">
      <c r="B350" t="s">
        <v>378</v>
      </c>
      <c r="C350">
        <v>221</v>
      </c>
      <c r="D350">
        <v>0</v>
      </c>
      <c r="E350" s="1">
        <v>2212</v>
      </c>
      <c r="F350" s="2">
        <f t="shared" si="30"/>
        <v>0</v>
      </c>
      <c r="G350" s="3">
        <f t="shared" si="31"/>
        <v>0</v>
      </c>
      <c r="H350">
        <f t="shared" si="32"/>
        <v>0.0013726409257673166</v>
      </c>
      <c r="I350">
        <f t="shared" si="33"/>
        <v>0.35187768769174455</v>
      </c>
      <c r="W350" s="2"/>
    </row>
    <row r="351" spans="2:23" ht="12.75">
      <c r="B351" t="s">
        <v>379</v>
      </c>
      <c r="C351">
        <v>258</v>
      </c>
      <c r="D351">
        <v>0</v>
      </c>
      <c r="E351" s="1">
        <v>1988</v>
      </c>
      <c r="F351" s="2">
        <f t="shared" si="30"/>
        <v>0</v>
      </c>
      <c r="G351" s="3">
        <f t="shared" si="31"/>
        <v>0</v>
      </c>
      <c r="H351">
        <f t="shared" si="32"/>
        <v>0.0013726409257673166</v>
      </c>
      <c r="I351">
        <f t="shared" si="33"/>
        <v>0.4107893367623081</v>
      </c>
      <c r="W351" s="2"/>
    </row>
    <row r="352" spans="2:23" ht="12.75">
      <c r="B352" t="s">
        <v>380</v>
      </c>
      <c r="C352">
        <v>213</v>
      </c>
      <c r="D352">
        <v>1</v>
      </c>
      <c r="E352" s="1">
        <v>1989</v>
      </c>
      <c r="F352" s="2">
        <f t="shared" si="30"/>
        <v>0.004694835680751174</v>
      </c>
      <c r="G352" s="3">
        <f t="shared" si="31"/>
        <v>0</v>
      </c>
      <c r="H352">
        <f t="shared" si="32"/>
        <v>0.001046802886433974</v>
      </c>
      <c r="I352">
        <f t="shared" si="33"/>
        <v>0.26402993905425104</v>
      </c>
      <c r="W352" s="2"/>
    </row>
    <row r="353" spans="2:23" ht="12.75">
      <c r="B353" t="s">
        <v>381</v>
      </c>
      <c r="C353">
        <v>261</v>
      </c>
      <c r="D353">
        <v>1</v>
      </c>
      <c r="E353" s="1">
        <v>2045</v>
      </c>
      <c r="F353" s="2">
        <f t="shared" si="30"/>
        <v>0.0038314176245210726</v>
      </c>
      <c r="G353" s="3">
        <f t="shared" si="31"/>
        <v>0</v>
      </c>
      <c r="H353">
        <f t="shared" si="32"/>
        <v>0.0011034190083947801</v>
      </c>
      <c r="I353">
        <f t="shared" si="33"/>
        <v>0.3395924441165899</v>
      </c>
      <c r="W353" s="2"/>
    </row>
    <row r="354" spans="2:23" ht="12.75">
      <c r="B354" t="s">
        <v>382</v>
      </c>
      <c r="C354">
        <v>233</v>
      </c>
      <c r="D354">
        <v>5</v>
      </c>
      <c r="E354" s="1">
        <v>2216</v>
      </c>
      <c r="F354" s="2">
        <f t="shared" si="30"/>
        <v>0.02145922746781116</v>
      </c>
      <c r="G354" s="3">
        <f t="shared" si="31"/>
        <v>0.02</v>
      </c>
      <c r="H354">
        <f t="shared" si="32"/>
        <v>0.0002430462778930248</v>
      </c>
      <c r="I354">
        <f t="shared" si="33"/>
        <v>0.07925565348469303</v>
      </c>
      <c r="W354" s="2"/>
    </row>
    <row r="355" spans="1:23" ht="12.75">
      <c r="A355" t="s">
        <v>385</v>
      </c>
      <c r="B355" t="s">
        <v>383</v>
      </c>
      <c r="C355">
        <v>255</v>
      </c>
      <c r="D355">
        <v>5</v>
      </c>
      <c r="E355" s="1">
        <v>2230</v>
      </c>
      <c r="F355" s="2">
        <f t="shared" si="30"/>
        <v>0.0196078431372549</v>
      </c>
      <c r="G355" s="3">
        <f t="shared" si="31"/>
        <v>0.02</v>
      </c>
      <c r="H355">
        <f t="shared" si="32"/>
        <v>0.000304199848875194</v>
      </c>
      <c r="I355">
        <f t="shared" si="33"/>
        <v>0.10502727992792252</v>
      </c>
      <c r="W355" s="2"/>
    </row>
    <row r="356" spans="1:23" ht="12.75">
      <c r="A356" t="s">
        <v>386</v>
      </c>
      <c r="B356" t="s">
        <v>384</v>
      </c>
      <c r="C356">
        <v>296</v>
      </c>
      <c r="D356">
        <v>1</v>
      </c>
      <c r="E356" s="1">
        <v>2088</v>
      </c>
      <c r="F356" s="2">
        <f t="shared" si="30"/>
        <v>0.0033783783783783786</v>
      </c>
      <c r="G356" s="3">
        <f t="shared" si="31"/>
        <v>0</v>
      </c>
      <c r="H356">
        <f t="shared" si="32"/>
        <v>0.0011337221430633476</v>
      </c>
      <c r="I356">
        <f t="shared" si="33"/>
        <v>0.394866640477737</v>
      </c>
      <c r="W356" s="2"/>
    </row>
    <row r="357" spans="1:23" ht="12.75">
      <c r="A357" t="s">
        <v>387</v>
      </c>
      <c r="B357" t="s">
        <v>388</v>
      </c>
      <c r="C357">
        <v>225</v>
      </c>
      <c r="D357">
        <v>0</v>
      </c>
      <c r="E357" s="1">
        <v>2109</v>
      </c>
      <c r="F357" s="2">
        <f aca="true" t="shared" si="34" ref="F357:F415">D357/C357</f>
        <v>0</v>
      </c>
      <c r="G357" s="3">
        <f aca="true" t="shared" si="35" ref="G357:G415">ROUND(F357,2)</f>
        <v>0</v>
      </c>
      <c r="H357">
        <f t="shared" si="32"/>
        <v>0.0013726409257673166</v>
      </c>
      <c r="I357">
        <f t="shared" si="33"/>
        <v>0.358246514618292</v>
      </c>
      <c r="W357" s="2"/>
    </row>
    <row r="358" spans="2:23" ht="12.75">
      <c r="B358" t="s">
        <v>389</v>
      </c>
      <c r="C358">
        <v>241</v>
      </c>
      <c r="D358">
        <v>0</v>
      </c>
      <c r="E358" s="1">
        <v>2054</v>
      </c>
      <c r="F358" s="2">
        <f t="shared" si="34"/>
        <v>0</v>
      </c>
      <c r="G358" s="3">
        <f t="shared" si="35"/>
        <v>0</v>
      </c>
      <c r="H358">
        <f t="shared" si="32"/>
        <v>0.0013726409257673166</v>
      </c>
      <c r="I358">
        <f t="shared" si="33"/>
        <v>0.3837218223244816</v>
      </c>
      <c r="W358" s="2"/>
    </row>
    <row r="359" spans="2:23" ht="12.75">
      <c r="B359" t="s">
        <v>390</v>
      </c>
      <c r="C359">
        <v>275</v>
      </c>
      <c r="D359">
        <v>0</v>
      </c>
      <c r="E359" s="1">
        <v>2110</v>
      </c>
      <c r="F359" s="2">
        <f t="shared" si="34"/>
        <v>0</v>
      </c>
      <c r="G359" s="3">
        <f t="shared" si="35"/>
        <v>0</v>
      </c>
      <c r="H359">
        <f t="shared" si="32"/>
        <v>0.0013726409257673166</v>
      </c>
      <c r="I359">
        <f t="shared" si="33"/>
        <v>0.4378568512001346</v>
      </c>
      <c r="W359" s="2"/>
    </row>
    <row r="360" spans="2:23" ht="12.75">
      <c r="B360" t="s">
        <v>391</v>
      </c>
      <c r="C360">
        <v>270</v>
      </c>
      <c r="D360">
        <v>0</v>
      </c>
      <c r="E360" s="1">
        <v>2413</v>
      </c>
      <c r="F360" s="2">
        <f t="shared" si="34"/>
        <v>0</v>
      </c>
      <c r="G360" s="3">
        <f t="shared" si="35"/>
        <v>0</v>
      </c>
      <c r="H360">
        <f t="shared" si="32"/>
        <v>0.0013726409257673166</v>
      </c>
      <c r="I360">
        <f t="shared" si="33"/>
        <v>0.4298958175419504</v>
      </c>
      <c r="W360" s="2"/>
    </row>
    <row r="361" spans="2:23" ht="12.75">
      <c r="B361" t="s">
        <v>392</v>
      </c>
      <c r="C361">
        <v>256</v>
      </c>
      <c r="D361">
        <v>1</v>
      </c>
      <c r="E361" s="1">
        <v>2261</v>
      </c>
      <c r="F361" s="2">
        <f t="shared" si="34"/>
        <v>0.00390625</v>
      </c>
      <c r="G361" s="3">
        <f t="shared" si="35"/>
        <v>0</v>
      </c>
      <c r="H361">
        <f t="shared" si="32"/>
        <v>0.001098453081787812</v>
      </c>
      <c r="I361">
        <f t="shared" si="33"/>
        <v>0.3317062428338845</v>
      </c>
      <c r="W361" s="2"/>
    </row>
    <row r="362" spans="2:23" ht="12.75">
      <c r="B362" t="s">
        <v>393</v>
      </c>
      <c r="C362">
        <v>288</v>
      </c>
      <c r="D362">
        <v>2</v>
      </c>
      <c r="E362" s="1">
        <v>2282</v>
      </c>
      <c r="F362" s="2">
        <f t="shared" si="34"/>
        <v>0.006944444444444444</v>
      </c>
      <c r="G362" s="3">
        <f t="shared" si="35"/>
        <v>0.01</v>
      </c>
      <c r="H362">
        <f t="shared" si="32"/>
        <v>0.0009062944423346172</v>
      </c>
      <c r="I362">
        <f t="shared" si="33"/>
        <v>0.31283456667000276</v>
      </c>
      <c r="W362" s="2"/>
    </row>
    <row r="363" spans="2:23" ht="12.75">
      <c r="B363" t="s">
        <v>394</v>
      </c>
      <c r="C363">
        <v>225</v>
      </c>
      <c r="D363">
        <v>1</v>
      </c>
      <c r="E363" s="1">
        <v>2117</v>
      </c>
      <c r="F363" s="2">
        <f t="shared" si="34"/>
        <v>0.0044444444444444444</v>
      </c>
      <c r="G363" s="3">
        <f t="shared" si="35"/>
        <v>0</v>
      </c>
      <c r="H363">
        <f t="shared" si="32"/>
        <v>0.0010630680652592777</v>
      </c>
      <c r="I363">
        <f t="shared" si="33"/>
        <v>0.2828860285975865</v>
      </c>
      <c r="W363" s="2"/>
    </row>
    <row r="364" spans="2:23" ht="12.75">
      <c r="B364" t="s">
        <v>395</v>
      </c>
      <c r="C364">
        <v>174</v>
      </c>
      <c r="D364">
        <v>6</v>
      </c>
      <c r="E364" s="1">
        <v>2050</v>
      </c>
      <c r="F364" s="2">
        <f t="shared" si="34"/>
        <v>0.034482758620689655</v>
      </c>
      <c r="G364" s="3">
        <f t="shared" si="35"/>
        <v>0.03</v>
      </c>
      <c r="H364">
        <f t="shared" si="32"/>
        <v>6.586462385816578E-06</v>
      </c>
      <c r="I364">
        <f t="shared" si="33"/>
        <v>0.005110940238050908</v>
      </c>
      <c r="W364" s="2"/>
    </row>
    <row r="365" spans="2:23" ht="12.75">
      <c r="B365" t="s">
        <v>396</v>
      </c>
      <c r="C365">
        <v>206</v>
      </c>
      <c r="D365">
        <v>0</v>
      </c>
      <c r="E365" s="1">
        <v>2040</v>
      </c>
      <c r="F365" s="2">
        <f t="shared" si="34"/>
        <v>0</v>
      </c>
      <c r="G365" s="3">
        <f t="shared" si="35"/>
        <v>0</v>
      </c>
      <c r="H365">
        <f t="shared" si="32"/>
        <v>0.0013726409257673166</v>
      </c>
      <c r="I365">
        <f t="shared" si="33"/>
        <v>0.3279945867171918</v>
      </c>
      <c r="W365" s="2"/>
    </row>
    <row r="366" spans="2:23" ht="12.75">
      <c r="B366" t="s">
        <v>397</v>
      </c>
      <c r="C366">
        <v>187</v>
      </c>
      <c r="D366">
        <v>1</v>
      </c>
      <c r="E366" s="1">
        <v>2286</v>
      </c>
      <c r="F366" s="2">
        <f t="shared" si="34"/>
        <v>0.0053475935828877</v>
      </c>
      <c r="G366" s="3">
        <f t="shared" si="35"/>
        <v>0.01</v>
      </c>
      <c r="H366">
        <f t="shared" si="32"/>
        <v>0.0010049898857894264</v>
      </c>
      <c r="I366">
        <f t="shared" si="33"/>
        <v>0.22328532193382933</v>
      </c>
      <c r="W366" s="2"/>
    </row>
    <row r="367" spans="1:23" ht="12.75">
      <c r="A367" t="s">
        <v>398</v>
      </c>
      <c r="B367" t="s">
        <v>399</v>
      </c>
      <c r="C367">
        <v>210</v>
      </c>
      <c r="D367">
        <v>0</v>
      </c>
      <c r="E367" s="1">
        <v>2006</v>
      </c>
      <c r="F367" s="2">
        <f t="shared" si="34"/>
        <v>0</v>
      </c>
      <c r="G367" s="3">
        <f t="shared" si="35"/>
        <v>0</v>
      </c>
      <c r="H367">
        <f t="shared" si="32"/>
        <v>0.0013726409257673166</v>
      </c>
      <c r="I367">
        <f t="shared" si="33"/>
        <v>0.33436341364373917</v>
      </c>
      <c r="W367" s="2"/>
    </row>
    <row r="368" spans="2:23" ht="12.75">
      <c r="B368" t="s">
        <v>400</v>
      </c>
      <c r="C368">
        <v>261</v>
      </c>
      <c r="D368">
        <v>0</v>
      </c>
      <c r="E368" s="1">
        <v>2373</v>
      </c>
      <c r="F368" s="2">
        <f t="shared" si="34"/>
        <v>0</v>
      </c>
      <c r="G368" s="3">
        <f t="shared" si="35"/>
        <v>0</v>
      </c>
      <c r="H368">
        <f t="shared" si="32"/>
        <v>0.0013726409257673166</v>
      </c>
      <c r="I368">
        <f t="shared" si="33"/>
        <v>0.4155659569572187</v>
      </c>
      <c r="W368" s="2"/>
    </row>
    <row r="369" spans="2:23" ht="12.75">
      <c r="B369" t="s">
        <v>401</v>
      </c>
      <c r="C369">
        <v>210</v>
      </c>
      <c r="D369">
        <v>0</v>
      </c>
      <c r="E369" s="1">
        <v>2114</v>
      </c>
      <c r="F369" s="2">
        <f t="shared" si="34"/>
        <v>0</v>
      </c>
      <c r="G369" s="3">
        <f t="shared" si="35"/>
        <v>0</v>
      </c>
      <c r="H369">
        <f t="shared" si="32"/>
        <v>0.0013726409257673166</v>
      </c>
      <c r="I369">
        <f t="shared" si="33"/>
        <v>0.33436341364373917</v>
      </c>
      <c r="W369" s="2"/>
    </row>
    <row r="370" spans="2:23" ht="12.75">
      <c r="B370" t="s">
        <v>402</v>
      </c>
      <c r="C370">
        <v>235</v>
      </c>
      <c r="D370">
        <v>0</v>
      </c>
      <c r="E370" s="1">
        <v>2129</v>
      </c>
      <c r="F370" s="2">
        <f t="shared" si="34"/>
        <v>0</v>
      </c>
      <c r="G370" s="3">
        <f t="shared" si="35"/>
        <v>0</v>
      </c>
      <c r="H370">
        <f t="shared" si="32"/>
        <v>0.0013726409257673166</v>
      </c>
      <c r="I370">
        <f t="shared" si="33"/>
        <v>0.3741685819346605</v>
      </c>
      <c r="W370" s="2"/>
    </row>
    <row r="371" spans="2:23" ht="12.75">
      <c r="B371" t="s">
        <v>403</v>
      </c>
      <c r="C371">
        <v>186</v>
      </c>
      <c r="D371">
        <v>0</v>
      </c>
      <c r="E371" s="1">
        <v>2015</v>
      </c>
      <c r="F371" s="2">
        <f t="shared" si="34"/>
        <v>0</v>
      </c>
      <c r="G371" s="3">
        <f t="shared" si="35"/>
        <v>0</v>
      </c>
      <c r="H371">
        <f t="shared" si="32"/>
        <v>0.0013726409257673166</v>
      </c>
      <c r="I371">
        <f t="shared" si="33"/>
        <v>0.2961504520844547</v>
      </c>
      <c r="W371" s="2"/>
    </row>
    <row r="372" spans="2:23" ht="12.75">
      <c r="B372" t="s">
        <v>404</v>
      </c>
      <c r="C372">
        <v>266</v>
      </c>
      <c r="D372">
        <v>2</v>
      </c>
      <c r="E372" s="1">
        <v>2229</v>
      </c>
      <c r="F372" s="2">
        <f t="shared" si="34"/>
        <v>0.007518796992481203</v>
      </c>
      <c r="G372" s="3">
        <f t="shared" si="35"/>
        <v>0.01</v>
      </c>
      <c r="H372">
        <f t="shared" si="32"/>
        <v>0.0008720428726374523</v>
      </c>
      <c r="I372">
        <f t="shared" si="33"/>
        <v>0.2789547236700655</v>
      </c>
      <c r="W372" s="2"/>
    </row>
    <row r="373" spans="2:23" ht="12.75">
      <c r="B373" t="s">
        <v>405</v>
      </c>
      <c r="C373">
        <v>214</v>
      </c>
      <c r="D373">
        <v>0</v>
      </c>
      <c r="E373" s="1">
        <v>2011</v>
      </c>
      <c r="F373" s="2">
        <f t="shared" si="34"/>
        <v>0</v>
      </c>
      <c r="G373" s="3">
        <f t="shared" si="35"/>
        <v>0</v>
      </c>
      <c r="H373">
        <f t="shared" si="32"/>
        <v>0.0013726409257673166</v>
      </c>
      <c r="I373">
        <f t="shared" si="33"/>
        <v>0.34073224057028656</v>
      </c>
      <c r="W373" s="2"/>
    </row>
    <row r="374" spans="2:23" ht="12.75">
      <c r="B374" t="s">
        <v>406</v>
      </c>
      <c r="C374">
        <v>183</v>
      </c>
      <c r="D374">
        <v>0</v>
      </c>
      <c r="E374" s="1">
        <v>2097</v>
      </c>
      <c r="F374" s="2">
        <f t="shared" si="34"/>
        <v>0</v>
      </c>
      <c r="G374" s="3">
        <f t="shared" si="35"/>
        <v>0</v>
      </c>
      <c r="H374">
        <f t="shared" si="32"/>
        <v>0.0013726409257673166</v>
      </c>
      <c r="I374">
        <f t="shared" si="33"/>
        <v>0.29137383188954413</v>
      </c>
      <c r="W374" s="2"/>
    </row>
    <row r="375" spans="2:23" ht="12.75">
      <c r="B375" t="s">
        <v>407</v>
      </c>
      <c r="C375">
        <v>197</v>
      </c>
      <c r="D375">
        <v>0</v>
      </c>
      <c r="E375" s="1">
        <v>2221</v>
      </c>
      <c r="F375" s="2">
        <f t="shared" si="34"/>
        <v>0</v>
      </c>
      <c r="G375" s="3">
        <f t="shared" si="35"/>
        <v>0</v>
      </c>
      <c r="H375">
        <f t="shared" si="32"/>
        <v>0.0013726409257673166</v>
      </c>
      <c r="I375">
        <f t="shared" si="33"/>
        <v>0.3136647261324601</v>
      </c>
      <c r="W375" s="2"/>
    </row>
    <row r="376" spans="2:23" ht="12.75">
      <c r="B376" t="s">
        <v>408</v>
      </c>
      <c r="C376">
        <v>215</v>
      </c>
      <c r="D376">
        <v>0</v>
      </c>
      <c r="E376" s="1">
        <v>2186</v>
      </c>
      <c r="F376" s="2">
        <f t="shared" si="34"/>
        <v>0</v>
      </c>
      <c r="G376" s="3">
        <f t="shared" si="35"/>
        <v>0</v>
      </c>
      <c r="H376">
        <f t="shared" si="32"/>
        <v>0.0013726409257673166</v>
      </c>
      <c r="I376">
        <f t="shared" si="33"/>
        <v>0.34232444730192346</v>
      </c>
      <c r="W376" s="2"/>
    </row>
    <row r="377" spans="1:23" ht="12.75">
      <c r="A377" t="s">
        <v>409</v>
      </c>
      <c r="B377" t="s">
        <v>410</v>
      </c>
      <c r="C377">
        <v>227</v>
      </c>
      <c r="D377">
        <v>6</v>
      </c>
      <c r="E377" s="1">
        <v>2033</v>
      </c>
      <c r="F377" s="2">
        <f t="shared" si="34"/>
        <v>0.02643171806167401</v>
      </c>
      <c r="G377" s="3">
        <f t="shared" si="35"/>
        <v>0.03</v>
      </c>
      <c r="H377">
        <f t="shared" si="32"/>
        <v>0.00011273026505156819</v>
      </c>
      <c r="I377">
        <f t="shared" si="33"/>
        <v>0.041191653660710245</v>
      </c>
      <c r="W377" s="2"/>
    </row>
    <row r="378" spans="2:23" ht="12.75">
      <c r="B378" t="s">
        <v>411</v>
      </c>
      <c r="C378">
        <v>285</v>
      </c>
      <c r="D378">
        <v>0</v>
      </c>
      <c r="E378" s="1">
        <v>2197</v>
      </c>
      <c r="F378" s="2">
        <f t="shared" si="34"/>
        <v>0</v>
      </c>
      <c r="G378" s="3">
        <f t="shared" si="35"/>
        <v>0</v>
      </c>
      <c r="H378">
        <f t="shared" si="32"/>
        <v>0.0013726409257673166</v>
      </c>
      <c r="I378">
        <f t="shared" si="33"/>
        <v>0.45377891851650315</v>
      </c>
      <c r="W378" s="2"/>
    </row>
    <row r="379" spans="2:23" ht="12.75">
      <c r="B379" t="s">
        <v>412</v>
      </c>
      <c r="C379">
        <v>207</v>
      </c>
      <c r="D379">
        <v>5</v>
      </c>
      <c r="E379" s="1">
        <v>2150</v>
      </c>
      <c r="F379" s="2">
        <f t="shared" si="34"/>
        <v>0.024154589371980676</v>
      </c>
      <c r="G379" s="3">
        <f t="shared" si="35"/>
        <v>0.02</v>
      </c>
      <c r="H379">
        <f t="shared" si="32"/>
        <v>0.0001662701845409282</v>
      </c>
      <c r="I379">
        <f t="shared" si="33"/>
        <v>0.05133508798298243</v>
      </c>
      <c r="W379" s="2"/>
    </row>
    <row r="380" spans="2:23" ht="12.75">
      <c r="B380" t="s">
        <v>413</v>
      </c>
      <c r="C380">
        <v>247</v>
      </c>
      <c r="D380">
        <v>14</v>
      </c>
      <c r="E380" s="1">
        <v>2352</v>
      </c>
      <c r="F380" s="2">
        <f t="shared" si="34"/>
        <v>0.05668016194331984</v>
      </c>
      <c r="G380" s="3">
        <f t="shared" si="35"/>
        <v>0.06</v>
      </c>
      <c r="H380">
        <f t="shared" si="32"/>
        <v>0.0003853758827872905</v>
      </c>
      <c r="I380">
        <f t="shared" si="33"/>
        <v>0.06952830340868169</v>
      </c>
      <c r="W380" s="2"/>
    </row>
    <row r="381" spans="2:23" ht="12.75">
      <c r="B381" t="s">
        <v>414</v>
      </c>
      <c r="C381">
        <v>167</v>
      </c>
      <c r="D381">
        <v>0</v>
      </c>
      <c r="E381" s="1">
        <v>1923</v>
      </c>
      <c r="F381" s="2">
        <f t="shared" si="34"/>
        <v>0</v>
      </c>
      <c r="G381" s="3">
        <f t="shared" si="35"/>
        <v>0</v>
      </c>
      <c r="H381">
        <f t="shared" si="32"/>
        <v>0.0013726409257673166</v>
      </c>
      <c r="I381">
        <f t="shared" si="33"/>
        <v>0.26589852418335447</v>
      </c>
      <c r="W381" s="2"/>
    </row>
    <row r="382" spans="2:23" ht="12.75">
      <c r="B382" t="s">
        <v>415</v>
      </c>
      <c r="C382">
        <v>303</v>
      </c>
      <c r="D382">
        <v>6</v>
      </c>
      <c r="E382" s="1">
        <v>1998</v>
      </c>
      <c r="F382" s="2">
        <f t="shared" si="34"/>
        <v>0.019801980198019802</v>
      </c>
      <c r="G382" s="3">
        <f t="shared" si="35"/>
        <v>0.02</v>
      </c>
      <c r="H382">
        <f t="shared" si="32"/>
        <v>0.0002974655225844779</v>
      </c>
      <c r="I382">
        <f t="shared" si="33"/>
        <v>0.12242093808318585</v>
      </c>
      <c r="W382" s="2"/>
    </row>
    <row r="383" spans="2:23" ht="12.75">
      <c r="B383" t="s">
        <v>416</v>
      </c>
      <c r="C383">
        <v>240</v>
      </c>
      <c r="D383">
        <v>4</v>
      </c>
      <c r="E383" s="1">
        <v>2018</v>
      </c>
      <c r="F383" s="2">
        <f t="shared" si="34"/>
        <v>0.016666666666666666</v>
      </c>
      <c r="G383" s="3">
        <f t="shared" si="35"/>
        <v>0.02</v>
      </c>
      <c r="H383">
        <f t="shared" si="32"/>
        <v>0.0004154464025658751</v>
      </c>
      <c r="I383">
        <f t="shared" si="33"/>
        <v>0.1295765603989118</v>
      </c>
      <c r="W383" s="2"/>
    </row>
    <row r="384" spans="2:23" ht="12.75">
      <c r="B384" t="s">
        <v>417</v>
      </c>
      <c r="C384">
        <v>293</v>
      </c>
      <c r="D384">
        <v>0</v>
      </c>
      <c r="E384" s="1">
        <v>2203</v>
      </c>
      <c r="F384" s="2">
        <f t="shared" si="34"/>
        <v>0</v>
      </c>
      <c r="G384" s="3">
        <f t="shared" si="35"/>
        <v>0</v>
      </c>
      <c r="H384">
        <f t="shared" si="32"/>
        <v>0.0013726409257673166</v>
      </c>
      <c r="I384">
        <f t="shared" si="33"/>
        <v>0.466516572369598</v>
      </c>
      <c r="W384" s="2"/>
    </row>
    <row r="385" spans="2:23" ht="12.75">
      <c r="B385" t="s">
        <v>418</v>
      </c>
      <c r="C385">
        <v>228</v>
      </c>
      <c r="D385">
        <v>0</v>
      </c>
      <c r="E385" s="1">
        <v>2136</v>
      </c>
      <c r="F385" s="2">
        <f t="shared" si="34"/>
        <v>0</v>
      </c>
      <c r="G385" s="3">
        <f t="shared" si="35"/>
        <v>0</v>
      </c>
      <c r="H385">
        <f t="shared" si="32"/>
        <v>0.0013726409257673166</v>
      </c>
      <c r="I385">
        <f t="shared" si="33"/>
        <v>0.36302313481320253</v>
      </c>
      <c r="W385" s="2"/>
    </row>
    <row r="386" spans="2:23" ht="12.75">
      <c r="B386" t="s">
        <v>419</v>
      </c>
      <c r="C386">
        <v>152</v>
      </c>
      <c r="D386">
        <v>0</v>
      </c>
      <c r="E386" s="1">
        <v>2153</v>
      </c>
      <c r="F386" s="2">
        <f t="shared" si="34"/>
        <v>0</v>
      </c>
      <c r="G386" s="3">
        <f t="shared" si="35"/>
        <v>0</v>
      </c>
      <c r="H386">
        <f t="shared" si="32"/>
        <v>0.0013726409257673166</v>
      </c>
      <c r="I386">
        <f t="shared" si="33"/>
        <v>0.24201542320880168</v>
      </c>
      <c r="W386" s="2"/>
    </row>
    <row r="387" spans="1:23" ht="12.75">
      <c r="A387" t="s">
        <v>420</v>
      </c>
      <c r="B387" t="s">
        <v>421</v>
      </c>
      <c r="C387">
        <v>198</v>
      </c>
      <c r="D387">
        <v>0</v>
      </c>
      <c r="E387" s="1">
        <v>2191</v>
      </c>
      <c r="F387" s="2">
        <f t="shared" si="34"/>
        <v>0</v>
      </c>
      <c r="G387" s="3">
        <f t="shared" si="35"/>
        <v>0</v>
      </c>
      <c r="H387">
        <f t="shared" si="32"/>
        <v>0.0013726409257673166</v>
      </c>
      <c r="I387">
        <f t="shared" si="33"/>
        <v>0.31525693286409695</v>
      </c>
      <c r="W387" s="2"/>
    </row>
    <row r="388" spans="2:23" ht="12.75">
      <c r="B388" t="s">
        <v>422</v>
      </c>
      <c r="C388">
        <v>273</v>
      </c>
      <c r="D388">
        <v>0</v>
      </c>
      <c r="E388" s="1">
        <v>2399</v>
      </c>
      <c r="F388" s="2">
        <f t="shared" si="34"/>
        <v>0</v>
      </c>
      <c r="G388" s="3">
        <f t="shared" si="35"/>
        <v>0</v>
      </c>
      <c r="H388">
        <f t="shared" si="32"/>
        <v>0.0013726409257673166</v>
      </c>
      <c r="I388">
        <f t="shared" si="33"/>
        <v>0.43467243773686093</v>
      </c>
      <c r="W388" s="2"/>
    </row>
    <row r="389" spans="2:23" ht="12.75">
      <c r="B389" t="s">
        <v>423</v>
      </c>
      <c r="C389">
        <v>290</v>
      </c>
      <c r="D389">
        <v>0</v>
      </c>
      <c r="E389" s="1">
        <v>2088</v>
      </c>
      <c r="F389" s="2">
        <f t="shared" si="34"/>
        <v>0</v>
      </c>
      <c r="G389" s="3">
        <f t="shared" si="35"/>
        <v>0</v>
      </c>
      <c r="H389">
        <f t="shared" si="32"/>
        <v>0.0013726409257673166</v>
      </c>
      <c r="I389">
        <f t="shared" si="33"/>
        <v>0.46173995217468744</v>
      </c>
      <c r="W389" s="2"/>
    </row>
    <row r="390" spans="2:23" ht="12.75">
      <c r="B390" t="s">
        <v>424</v>
      </c>
      <c r="C390">
        <v>214</v>
      </c>
      <c r="D390">
        <v>11</v>
      </c>
      <c r="E390" s="1">
        <v>2120</v>
      </c>
      <c r="F390" s="2">
        <f t="shared" si="34"/>
        <v>0.0514018691588785</v>
      </c>
      <c r="G390" s="3">
        <f t="shared" si="35"/>
        <v>0.05</v>
      </c>
      <c r="H390">
        <f t="shared" si="32"/>
        <v>0.0002060000010074046</v>
      </c>
      <c r="I390">
        <f t="shared" si="33"/>
        <v>0.028298566201301077</v>
      </c>
      <c r="W390" s="2"/>
    </row>
    <row r="391" spans="2:23" ht="12.75">
      <c r="B391" t="s">
        <v>425</v>
      </c>
      <c r="C391">
        <v>246</v>
      </c>
      <c r="D391">
        <v>0</v>
      </c>
      <c r="E391" s="1">
        <v>2048</v>
      </c>
      <c r="F391" s="2">
        <f t="shared" si="34"/>
        <v>0</v>
      </c>
      <c r="G391" s="3">
        <f t="shared" si="35"/>
        <v>0</v>
      </c>
      <c r="H391">
        <f t="shared" si="32"/>
        <v>0.0013726409257673166</v>
      </c>
      <c r="I391">
        <f t="shared" si="33"/>
        <v>0.3916828559826659</v>
      </c>
      <c r="W391" s="2"/>
    </row>
    <row r="392" spans="2:23" ht="12.75">
      <c r="B392" t="s">
        <v>426</v>
      </c>
      <c r="C392">
        <v>246</v>
      </c>
      <c r="D392">
        <v>0</v>
      </c>
      <c r="E392" s="1">
        <v>2079</v>
      </c>
      <c r="F392" s="2">
        <f t="shared" si="34"/>
        <v>0</v>
      </c>
      <c r="G392" s="3">
        <f t="shared" si="35"/>
        <v>0</v>
      </c>
      <c r="H392">
        <f aca="true" t="shared" si="36" ref="H392:H455">(F392-$H$2)^2</f>
        <v>0.0013726409257673166</v>
      </c>
      <c r="I392">
        <f aca="true" t="shared" si="37" ref="I392:I455">C392*(F392-$F$2)^2</f>
        <v>0.3916828559826659</v>
      </c>
      <c r="W392" s="2"/>
    </row>
    <row r="393" spans="2:23" ht="12.75">
      <c r="B393" t="s">
        <v>427</v>
      </c>
      <c r="C393">
        <v>215</v>
      </c>
      <c r="D393">
        <v>0</v>
      </c>
      <c r="E393" s="1">
        <v>2073</v>
      </c>
      <c r="F393" s="2">
        <f t="shared" si="34"/>
        <v>0</v>
      </c>
      <c r="G393" s="3">
        <f t="shared" si="35"/>
        <v>0</v>
      </c>
      <c r="H393">
        <f t="shared" si="36"/>
        <v>0.0013726409257673166</v>
      </c>
      <c r="I393">
        <f t="shared" si="37"/>
        <v>0.34232444730192346</v>
      </c>
      <c r="W393" s="2"/>
    </row>
    <row r="394" spans="2:23" ht="12.75">
      <c r="B394" t="s">
        <v>428</v>
      </c>
      <c r="C394">
        <v>254</v>
      </c>
      <c r="D394">
        <v>0</v>
      </c>
      <c r="E394" s="1">
        <v>2035</v>
      </c>
      <c r="F394" s="2">
        <f t="shared" si="34"/>
        <v>0</v>
      </c>
      <c r="G394" s="3">
        <f t="shared" si="35"/>
        <v>0</v>
      </c>
      <c r="H394">
        <f t="shared" si="36"/>
        <v>0.0013726409257673166</v>
      </c>
      <c r="I394">
        <f t="shared" si="37"/>
        <v>0.4044205098357607</v>
      </c>
      <c r="W394" s="2"/>
    </row>
    <row r="395" spans="2:23" ht="12.75">
      <c r="B395" t="s">
        <v>429</v>
      </c>
      <c r="C395">
        <v>244</v>
      </c>
      <c r="D395">
        <v>0</v>
      </c>
      <c r="E395" s="1">
        <v>2082</v>
      </c>
      <c r="F395" s="2">
        <f t="shared" si="34"/>
        <v>0</v>
      </c>
      <c r="G395" s="3">
        <f t="shared" si="35"/>
        <v>0</v>
      </c>
      <c r="H395">
        <f t="shared" si="36"/>
        <v>0.0013726409257673166</v>
      </c>
      <c r="I395">
        <f t="shared" si="37"/>
        <v>0.3884984425193922</v>
      </c>
      <c r="W395" s="2"/>
    </row>
    <row r="396" spans="1:23" ht="12.75">
      <c r="A396" t="s">
        <v>431</v>
      </c>
      <c r="B396" t="s">
        <v>430</v>
      </c>
      <c r="C396">
        <v>196</v>
      </c>
      <c r="D396">
        <v>0</v>
      </c>
      <c r="E396" s="1">
        <v>2205</v>
      </c>
      <c r="F396" s="2">
        <f t="shared" si="34"/>
        <v>0</v>
      </c>
      <c r="G396" s="3">
        <f t="shared" si="35"/>
        <v>0</v>
      </c>
      <c r="H396">
        <f t="shared" si="36"/>
        <v>0.0013726409257673166</v>
      </c>
      <c r="I396">
        <f t="shared" si="37"/>
        <v>0.3120725194008232</v>
      </c>
      <c r="W396" s="2"/>
    </row>
    <row r="397" spans="1:23" ht="12.75">
      <c r="A397" t="s">
        <v>432</v>
      </c>
      <c r="B397" t="s">
        <v>433</v>
      </c>
      <c r="C397">
        <v>402</v>
      </c>
      <c r="D397">
        <v>10</v>
      </c>
      <c r="E397" s="1">
        <v>2086</v>
      </c>
      <c r="F397" s="2">
        <f t="shared" si="34"/>
        <v>0.024875621890547265</v>
      </c>
      <c r="G397" s="3">
        <f t="shared" si="35"/>
        <v>0.02</v>
      </c>
      <c r="H397">
        <f t="shared" si="36"/>
        <v>0.00014819524994129935</v>
      </c>
      <c r="I397">
        <f t="shared" si="37"/>
        <v>0.09077402037198848</v>
      </c>
      <c r="W397" s="2"/>
    </row>
    <row r="398" spans="2:23" ht="12.75">
      <c r="B398" t="s">
        <v>434</v>
      </c>
      <c r="C398">
        <v>439</v>
      </c>
      <c r="D398">
        <v>19</v>
      </c>
      <c r="E398" s="1">
        <v>2146</v>
      </c>
      <c r="F398" s="2">
        <f t="shared" si="34"/>
        <v>0.04328018223234624</v>
      </c>
      <c r="G398" s="3">
        <f t="shared" si="35"/>
        <v>0.04</v>
      </c>
      <c r="H398">
        <f t="shared" si="36"/>
        <v>3.882552553558225E-05</v>
      </c>
      <c r="I398">
        <f t="shared" si="37"/>
        <v>0.005008538765308778</v>
      </c>
      <c r="W398" s="2"/>
    </row>
    <row r="399" spans="2:23" ht="12.75">
      <c r="B399" t="s">
        <v>435</v>
      </c>
      <c r="C399">
        <v>373</v>
      </c>
      <c r="D399">
        <v>14</v>
      </c>
      <c r="E399" s="1">
        <v>2041</v>
      </c>
      <c r="F399" s="2">
        <f t="shared" si="34"/>
        <v>0.03753351206434316</v>
      </c>
      <c r="G399" s="3">
        <f t="shared" si="35"/>
        <v>0.04</v>
      </c>
      <c r="H399">
        <f t="shared" si="36"/>
        <v>2.34588175520641E-07</v>
      </c>
      <c r="I399">
        <f t="shared" si="37"/>
        <v>0.002093253289251749</v>
      </c>
      <c r="W399" s="2"/>
    </row>
    <row r="400" spans="2:23" ht="12.75">
      <c r="B400" t="s">
        <v>436</v>
      </c>
      <c r="C400">
        <v>376</v>
      </c>
      <c r="D400">
        <v>23</v>
      </c>
      <c r="E400" s="1">
        <v>2132</v>
      </c>
      <c r="F400" s="2">
        <f t="shared" si="34"/>
        <v>0.061170212765957445</v>
      </c>
      <c r="G400" s="3">
        <f t="shared" si="35"/>
        <v>0.06</v>
      </c>
      <c r="H400">
        <f t="shared" si="36"/>
        <v>0.0005818247509420471</v>
      </c>
      <c r="I400">
        <f t="shared" si="37"/>
        <v>0.17007122401403002</v>
      </c>
      <c r="W400" s="2"/>
    </row>
    <row r="401" spans="2:23" ht="12.75">
      <c r="B401" t="s">
        <v>437</v>
      </c>
      <c r="C401">
        <v>293</v>
      </c>
      <c r="D401">
        <v>8</v>
      </c>
      <c r="E401" s="1">
        <v>2108</v>
      </c>
      <c r="F401" s="2">
        <f t="shared" si="34"/>
        <v>0.027303754266211604</v>
      </c>
      <c r="G401" s="3">
        <f t="shared" si="35"/>
        <v>0.03</v>
      </c>
      <c r="H401">
        <f t="shared" si="36"/>
        <v>9.497310890611381E-05</v>
      </c>
      <c r="I401">
        <f t="shared" si="37"/>
        <v>0.04650716277809151</v>
      </c>
      <c r="W401" s="2"/>
    </row>
    <row r="402" spans="2:23" ht="12.75">
      <c r="B402" t="s">
        <v>438</v>
      </c>
      <c r="C402">
        <v>388</v>
      </c>
      <c r="D402">
        <v>0</v>
      </c>
      <c r="E402" s="1">
        <v>2128</v>
      </c>
      <c r="F402" s="2">
        <f t="shared" si="34"/>
        <v>0</v>
      </c>
      <c r="G402" s="3">
        <f t="shared" si="35"/>
        <v>0</v>
      </c>
      <c r="H402">
        <f t="shared" si="36"/>
        <v>0.0013726409257673166</v>
      </c>
      <c r="I402">
        <f t="shared" si="37"/>
        <v>0.617776211875099</v>
      </c>
      <c r="W402" s="2"/>
    </row>
    <row r="403" spans="2:23" ht="12.75">
      <c r="B403" t="s">
        <v>439</v>
      </c>
      <c r="C403">
        <v>366</v>
      </c>
      <c r="D403">
        <v>9</v>
      </c>
      <c r="E403" s="1">
        <v>2185</v>
      </c>
      <c r="F403" s="2">
        <f t="shared" si="34"/>
        <v>0.02459016393442623</v>
      </c>
      <c r="G403" s="3">
        <f t="shared" si="35"/>
        <v>0.02</v>
      </c>
      <c r="H403">
        <f t="shared" si="36"/>
        <v>0.00015522680795599874</v>
      </c>
      <c r="I403">
        <f t="shared" si="37"/>
        <v>0.08581476500257514</v>
      </c>
      <c r="W403" s="2"/>
    </row>
    <row r="404" spans="2:23" ht="12.75">
      <c r="B404" t="s">
        <v>440</v>
      </c>
      <c r="C404">
        <v>365</v>
      </c>
      <c r="D404">
        <v>19</v>
      </c>
      <c r="E404" s="1">
        <v>2102</v>
      </c>
      <c r="F404" s="2">
        <f t="shared" si="34"/>
        <v>0.052054794520547946</v>
      </c>
      <c r="G404" s="3">
        <f t="shared" si="35"/>
        <v>0.05</v>
      </c>
      <c r="H404">
        <f t="shared" si="36"/>
        <v>0.000225168796381292</v>
      </c>
      <c r="I404">
        <f t="shared" si="37"/>
        <v>0.05390287410001402</v>
      </c>
      <c r="W404" s="2"/>
    </row>
    <row r="405" spans="2:23" ht="12.75">
      <c r="B405" t="s">
        <v>441</v>
      </c>
      <c r="C405">
        <v>365</v>
      </c>
      <c r="D405">
        <v>8</v>
      </c>
      <c r="E405" s="1">
        <v>2236</v>
      </c>
      <c r="F405" s="2">
        <f t="shared" si="34"/>
        <v>0.021917808219178082</v>
      </c>
      <c r="G405" s="3">
        <f t="shared" si="35"/>
        <v>0.02</v>
      </c>
      <c r="H405">
        <f t="shared" si="36"/>
        <v>0.00022895807996841085</v>
      </c>
      <c r="I405">
        <f t="shared" si="37"/>
        <v>0.11805847907967677</v>
      </c>
      <c r="W405" s="2"/>
    </row>
    <row r="406" spans="2:23" ht="12.75">
      <c r="B406" t="s">
        <v>442</v>
      </c>
      <c r="C406">
        <v>339</v>
      </c>
      <c r="D406">
        <v>4</v>
      </c>
      <c r="E406" s="1">
        <v>2050</v>
      </c>
      <c r="F406" s="2">
        <f t="shared" si="34"/>
        <v>0.011799410029498525</v>
      </c>
      <c r="G406" s="3">
        <f t="shared" si="35"/>
        <v>0.01</v>
      </c>
      <c r="H406">
        <f t="shared" si="36"/>
        <v>0.0006375503295519227</v>
      </c>
      <c r="I406">
        <f t="shared" si="37"/>
        <v>0.2677360002822877</v>
      </c>
      <c r="W406" s="2"/>
    </row>
    <row r="407" spans="2:23" ht="12.75">
      <c r="B407" t="s">
        <v>443</v>
      </c>
      <c r="C407">
        <v>346</v>
      </c>
      <c r="D407">
        <v>4</v>
      </c>
      <c r="E407" s="1">
        <v>2189</v>
      </c>
      <c r="F407" s="2">
        <f t="shared" si="34"/>
        <v>0.011560693641618497</v>
      </c>
      <c r="G407" s="3">
        <f t="shared" si="35"/>
        <v>0.01</v>
      </c>
      <c r="H407">
        <f t="shared" si="36"/>
        <v>0.0006496623775923494</v>
      </c>
      <c r="I407">
        <f t="shared" si="37"/>
        <v>0.2779265818522255</v>
      </c>
      <c r="W407" s="2"/>
    </row>
    <row r="408" spans="2:23" ht="12.75">
      <c r="B408" t="s">
        <v>444</v>
      </c>
      <c r="C408">
        <v>367</v>
      </c>
      <c r="D408">
        <v>12</v>
      </c>
      <c r="E408" s="1">
        <v>2213</v>
      </c>
      <c r="F408" s="2">
        <f t="shared" si="34"/>
        <v>0.0326975476839237</v>
      </c>
      <c r="G408" s="3">
        <f t="shared" si="35"/>
        <v>0.03</v>
      </c>
      <c r="H408">
        <f t="shared" si="36"/>
        <v>1.8936608334201087E-05</v>
      </c>
      <c r="I408">
        <f t="shared" si="37"/>
        <v>0.01905127713601065</v>
      </c>
      <c r="W408" s="2"/>
    </row>
    <row r="409" spans="2:23" ht="12.75">
      <c r="B409" t="s">
        <v>445</v>
      </c>
      <c r="C409">
        <v>431</v>
      </c>
      <c r="D409">
        <v>20</v>
      </c>
      <c r="E409" s="1">
        <v>2263</v>
      </c>
      <c r="F409" s="2">
        <f t="shared" si="34"/>
        <v>0.04640371229698376</v>
      </c>
      <c r="G409" s="3">
        <f t="shared" si="35"/>
        <v>0.05</v>
      </c>
      <c r="H409">
        <f t="shared" si="36"/>
        <v>8.75074797455348E-05</v>
      </c>
      <c r="I409">
        <f t="shared" si="37"/>
        <v>0.01821673797216062</v>
      </c>
      <c r="W409" s="2"/>
    </row>
    <row r="410" spans="2:23" ht="12.75">
      <c r="B410" t="s">
        <v>446</v>
      </c>
      <c r="C410">
        <v>308</v>
      </c>
      <c r="D410">
        <v>7</v>
      </c>
      <c r="E410" s="1">
        <v>2067</v>
      </c>
      <c r="F410" s="2">
        <f t="shared" si="34"/>
        <v>0.022727272727272728</v>
      </c>
      <c r="G410" s="3">
        <f t="shared" si="35"/>
        <v>0.02</v>
      </c>
      <c r="H410">
        <f t="shared" si="36"/>
        <v>0.00020511671368821593</v>
      </c>
      <c r="I410">
        <f t="shared" si="37"/>
        <v>0.09085606917901047</v>
      </c>
      <c r="W410" s="2"/>
    </row>
    <row r="411" spans="2:23" ht="12.75">
      <c r="B411" t="s">
        <v>447</v>
      </c>
      <c r="C411">
        <v>368</v>
      </c>
      <c r="D411">
        <v>6</v>
      </c>
      <c r="E411" s="1">
        <v>2113</v>
      </c>
      <c r="F411" s="2">
        <f t="shared" si="34"/>
        <v>0.016304347826086956</v>
      </c>
      <c r="G411" s="3">
        <f t="shared" si="35"/>
        <v>0.02</v>
      </c>
      <c r="H411">
        <f t="shared" si="36"/>
        <v>0.00043034760675645463</v>
      </c>
      <c r="I411">
        <f t="shared" si="37"/>
        <v>0.20492858140798426</v>
      </c>
      <c r="W411" s="2"/>
    </row>
    <row r="412" spans="2:23" ht="12.75">
      <c r="B412" t="s">
        <v>448</v>
      </c>
      <c r="C412">
        <v>348</v>
      </c>
      <c r="D412">
        <v>17</v>
      </c>
      <c r="E412" s="1">
        <v>2181</v>
      </c>
      <c r="F412" s="2">
        <f t="shared" si="34"/>
        <v>0.04885057471264368</v>
      </c>
      <c r="G412" s="3">
        <f t="shared" si="35"/>
        <v>0.05</v>
      </c>
      <c r="H412">
        <f t="shared" si="36"/>
        <v>0.0001392731761010491</v>
      </c>
      <c r="I412">
        <f t="shared" si="37"/>
        <v>0.027863894817018925</v>
      </c>
      <c r="W412" s="2"/>
    </row>
    <row r="413" spans="2:23" ht="12.75">
      <c r="B413" t="s">
        <v>449</v>
      </c>
      <c r="C413">
        <v>267</v>
      </c>
      <c r="D413">
        <v>0</v>
      </c>
      <c r="E413" s="1">
        <v>2033</v>
      </c>
      <c r="F413" s="2">
        <f t="shared" si="34"/>
        <v>0</v>
      </c>
      <c r="G413" s="3">
        <f t="shared" si="35"/>
        <v>0</v>
      </c>
      <c r="H413">
        <f t="shared" si="36"/>
        <v>0.0013726409257673166</v>
      </c>
      <c r="I413">
        <f t="shared" si="37"/>
        <v>0.4251191973470398</v>
      </c>
      <c r="W413" s="2"/>
    </row>
    <row r="414" spans="2:23" ht="12.75">
      <c r="B414" t="s">
        <v>450</v>
      </c>
      <c r="C414">
        <v>432</v>
      </c>
      <c r="D414">
        <v>23</v>
      </c>
      <c r="E414" s="1">
        <v>2174</v>
      </c>
      <c r="F414" s="2">
        <f t="shared" si="34"/>
        <v>0.05324074074074074</v>
      </c>
      <c r="G414" s="3">
        <f t="shared" si="35"/>
        <v>0.05</v>
      </c>
      <c r="H414">
        <f t="shared" si="36"/>
        <v>0.00026216699448424824</v>
      </c>
      <c r="I414">
        <f t="shared" si="37"/>
        <v>0.0768569444057096</v>
      </c>
      <c r="W414" s="2"/>
    </row>
    <row r="415" spans="2:23" ht="12.75">
      <c r="B415" t="s">
        <v>451</v>
      </c>
      <c r="C415">
        <v>313</v>
      </c>
      <c r="D415">
        <v>7</v>
      </c>
      <c r="E415" s="1">
        <v>2074</v>
      </c>
      <c r="F415" s="2">
        <f t="shared" si="34"/>
        <v>0.022364217252396165</v>
      </c>
      <c r="G415" s="3">
        <f t="shared" si="35"/>
        <v>0.02</v>
      </c>
      <c r="H415">
        <f t="shared" si="36"/>
        <v>0.00021564780869224017</v>
      </c>
      <c r="I415">
        <f t="shared" si="37"/>
        <v>0.09627571451305883</v>
      </c>
      <c r="W415" s="2"/>
    </row>
    <row r="416" spans="1:23" ht="12.75">
      <c r="A416" t="s">
        <v>453</v>
      </c>
      <c r="B416" t="s">
        <v>452</v>
      </c>
      <c r="C416">
        <v>367</v>
      </c>
      <c r="D416">
        <v>15</v>
      </c>
      <c r="E416" s="1">
        <v>2125</v>
      </c>
      <c r="F416" s="2">
        <f aca="true" t="shared" si="38" ref="F416:F471">D416/C416</f>
        <v>0.04087193460490463</v>
      </c>
      <c r="G416" s="3">
        <f aca="true" t="shared" si="39" ref="G416:G471">ROUND(F416,2)</f>
        <v>0.04</v>
      </c>
      <c r="H416">
        <f t="shared" si="36"/>
        <v>1.4613536645442338E-05</v>
      </c>
      <c r="I416">
        <f t="shared" si="37"/>
        <v>0.00034493260704590264</v>
      </c>
      <c r="W416" s="2"/>
    </row>
    <row r="417" spans="1:23" ht="12.75">
      <c r="A417" t="s">
        <v>454</v>
      </c>
      <c r="B417" t="s">
        <v>455</v>
      </c>
      <c r="C417">
        <v>262</v>
      </c>
      <c r="D417">
        <v>0</v>
      </c>
      <c r="E417" s="1">
        <v>1991</v>
      </c>
      <c r="F417" s="2">
        <f t="shared" si="38"/>
        <v>0</v>
      </c>
      <c r="G417" s="3">
        <f t="shared" si="39"/>
        <v>0</v>
      </c>
      <c r="H417">
        <f t="shared" si="36"/>
        <v>0.0013726409257673166</v>
      </c>
      <c r="I417">
        <f t="shared" si="37"/>
        <v>0.41715816368885555</v>
      </c>
      <c r="W417" s="2"/>
    </row>
    <row r="418" spans="2:23" ht="12.75">
      <c r="B418" t="s">
        <v>456</v>
      </c>
      <c r="C418">
        <v>293</v>
      </c>
      <c r="D418">
        <v>0</v>
      </c>
      <c r="E418" s="1">
        <v>2171</v>
      </c>
      <c r="F418" s="2">
        <f t="shared" si="38"/>
        <v>0</v>
      </c>
      <c r="G418" s="3">
        <f t="shared" si="39"/>
        <v>0</v>
      </c>
      <c r="H418">
        <f t="shared" si="36"/>
        <v>0.0013726409257673166</v>
      </c>
      <c r="I418">
        <f t="shared" si="37"/>
        <v>0.466516572369598</v>
      </c>
      <c r="W418" s="2"/>
    </row>
    <row r="419" spans="2:23" ht="12.75">
      <c r="B419" t="s">
        <v>457</v>
      </c>
      <c r="C419">
        <v>252</v>
      </c>
      <c r="D419">
        <v>4</v>
      </c>
      <c r="E419" s="1">
        <v>2156</v>
      </c>
      <c r="F419" s="2">
        <f t="shared" si="38"/>
        <v>0.015873015873015872</v>
      </c>
      <c r="G419" s="3">
        <f t="shared" si="39"/>
        <v>0.02</v>
      </c>
      <c r="H419">
        <f t="shared" si="36"/>
        <v>0.00044842946250164546</v>
      </c>
      <c r="I419">
        <f t="shared" si="37"/>
        <v>0.14550843800395086</v>
      </c>
      <c r="W419" s="2"/>
    </row>
    <row r="420" spans="2:23" ht="12.75">
      <c r="B420" t="s">
        <v>458</v>
      </c>
      <c r="C420">
        <v>265</v>
      </c>
      <c r="D420">
        <v>1</v>
      </c>
      <c r="E420" s="1">
        <v>2165</v>
      </c>
      <c r="F420" s="2">
        <f t="shared" si="38"/>
        <v>0.0037735849056603774</v>
      </c>
      <c r="G420" s="3">
        <f t="shared" si="39"/>
        <v>0</v>
      </c>
      <c r="H420">
        <f t="shared" si="36"/>
        <v>0.0011072644987745136</v>
      </c>
      <c r="I420">
        <f t="shared" si="37"/>
        <v>0.34590343832427656</v>
      </c>
      <c r="W420" s="2"/>
    </row>
    <row r="421" spans="2:23" ht="12.75">
      <c r="B421" t="s">
        <v>459</v>
      </c>
      <c r="C421">
        <v>228</v>
      </c>
      <c r="D421">
        <v>1</v>
      </c>
      <c r="E421" s="1">
        <v>2179</v>
      </c>
      <c r="F421" s="2">
        <f t="shared" si="38"/>
        <v>0.0043859649122807015</v>
      </c>
      <c r="G421" s="3">
        <f t="shared" si="39"/>
        <v>0</v>
      </c>
      <c r="H421">
        <f t="shared" si="36"/>
        <v>0.001066884903195069</v>
      </c>
      <c r="I421">
        <f t="shared" si="37"/>
        <v>0.28760416926033333</v>
      </c>
      <c r="W421" s="2"/>
    </row>
    <row r="422" spans="2:23" ht="12.75">
      <c r="B422" t="s">
        <v>460</v>
      </c>
      <c r="C422">
        <v>232</v>
      </c>
      <c r="D422">
        <v>0</v>
      </c>
      <c r="E422" s="1">
        <v>2111</v>
      </c>
      <c r="F422" s="2">
        <f t="shared" si="38"/>
        <v>0</v>
      </c>
      <c r="G422" s="3">
        <f t="shared" si="39"/>
        <v>0</v>
      </c>
      <c r="H422">
        <f t="shared" si="36"/>
        <v>0.0013726409257673166</v>
      </c>
      <c r="I422">
        <f t="shared" si="37"/>
        <v>0.3693919617397499</v>
      </c>
      <c r="W422" s="2"/>
    </row>
    <row r="423" spans="2:23" ht="12.75">
      <c r="B423" t="s">
        <v>461</v>
      </c>
      <c r="C423">
        <v>232</v>
      </c>
      <c r="D423">
        <v>0</v>
      </c>
      <c r="E423" s="1">
        <v>2063</v>
      </c>
      <c r="F423" s="2">
        <f t="shared" si="38"/>
        <v>0</v>
      </c>
      <c r="G423" s="3">
        <f t="shared" si="39"/>
        <v>0</v>
      </c>
      <c r="H423">
        <f t="shared" si="36"/>
        <v>0.0013726409257673166</v>
      </c>
      <c r="I423">
        <f t="shared" si="37"/>
        <v>0.3693919617397499</v>
      </c>
      <c r="W423" s="2"/>
    </row>
    <row r="424" spans="2:23" ht="12.75">
      <c r="B424" t="s">
        <v>462</v>
      </c>
      <c r="C424">
        <v>205</v>
      </c>
      <c r="D424">
        <v>0</v>
      </c>
      <c r="E424" s="1">
        <v>2143</v>
      </c>
      <c r="F424" s="2">
        <f t="shared" si="38"/>
        <v>0</v>
      </c>
      <c r="G424" s="3">
        <f t="shared" si="39"/>
        <v>0</v>
      </c>
      <c r="H424">
        <f t="shared" si="36"/>
        <v>0.0013726409257673166</v>
      </c>
      <c r="I424">
        <f t="shared" si="37"/>
        <v>0.3264023799855549</v>
      </c>
      <c r="W424" s="2"/>
    </row>
    <row r="425" spans="2:23" ht="12.75">
      <c r="B425" t="s">
        <v>463</v>
      </c>
      <c r="C425">
        <v>356</v>
      </c>
      <c r="D425">
        <v>0</v>
      </c>
      <c r="E425" s="1">
        <v>2124</v>
      </c>
      <c r="F425" s="2">
        <f t="shared" si="38"/>
        <v>0</v>
      </c>
      <c r="G425" s="3">
        <f t="shared" si="39"/>
        <v>0</v>
      </c>
      <c r="H425">
        <f t="shared" si="36"/>
        <v>0.0013726409257673166</v>
      </c>
      <c r="I425">
        <f t="shared" si="37"/>
        <v>0.5668255964627197</v>
      </c>
      <c r="W425" s="2"/>
    </row>
    <row r="426" spans="2:23" ht="12.75">
      <c r="B426" t="s">
        <v>464</v>
      </c>
      <c r="C426">
        <v>279</v>
      </c>
      <c r="D426">
        <v>15</v>
      </c>
      <c r="E426" s="1">
        <v>2039</v>
      </c>
      <c r="F426" s="2">
        <f t="shared" si="38"/>
        <v>0.053763440860215055</v>
      </c>
      <c r="G426" s="3">
        <f t="shared" si="39"/>
        <v>0.05</v>
      </c>
      <c r="H426">
        <f t="shared" si="36"/>
        <v>0.00027936688283516063</v>
      </c>
      <c r="I426">
        <f t="shared" si="37"/>
        <v>0.05360333405265914</v>
      </c>
      <c r="W426" s="2"/>
    </row>
    <row r="427" spans="1:23" ht="12.75">
      <c r="A427" t="s">
        <v>465</v>
      </c>
      <c r="B427" t="s">
        <v>466</v>
      </c>
      <c r="C427">
        <v>284</v>
      </c>
      <c r="D427">
        <v>0</v>
      </c>
      <c r="E427" s="1">
        <v>2135</v>
      </c>
      <c r="F427" s="2">
        <f t="shared" si="38"/>
        <v>0</v>
      </c>
      <c r="G427" s="3">
        <f t="shared" si="39"/>
        <v>0</v>
      </c>
      <c r="H427">
        <f t="shared" si="36"/>
        <v>0.0013726409257673166</v>
      </c>
      <c r="I427">
        <f t="shared" si="37"/>
        <v>0.4521867117848663</v>
      </c>
      <c r="W427" s="2"/>
    </row>
    <row r="428" spans="2:23" ht="12.75">
      <c r="B428" t="s">
        <v>467</v>
      </c>
      <c r="C428">
        <v>261</v>
      </c>
      <c r="D428">
        <v>11</v>
      </c>
      <c r="E428" s="1">
        <v>2078</v>
      </c>
      <c r="F428" s="2">
        <f t="shared" si="38"/>
        <v>0.0421455938697318</v>
      </c>
      <c r="G428" s="3">
        <f t="shared" si="39"/>
        <v>0.04</v>
      </c>
      <c r="H428">
        <f t="shared" si="36"/>
        <v>2.5973546153389783E-05</v>
      </c>
      <c r="I428">
        <f t="shared" si="37"/>
        <v>0.0013132544076194456</v>
      </c>
      <c r="W428" s="2"/>
    </row>
    <row r="429" spans="2:23" ht="12.75">
      <c r="B429" t="s">
        <v>468</v>
      </c>
      <c r="C429">
        <v>357</v>
      </c>
      <c r="D429">
        <v>0</v>
      </c>
      <c r="E429" s="1">
        <v>2174</v>
      </c>
      <c r="F429" s="2">
        <f t="shared" si="38"/>
        <v>0</v>
      </c>
      <c r="G429" s="3">
        <f t="shared" si="39"/>
        <v>0</v>
      </c>
      <c r="H429">
        <f t="shared" si="36"/>
        <v>0.0013726409257673166</v>
      </c>
      <c r="I429">
        <f t="shared" si="37"/>
        <v>0.5684178031943566</v>
      </c>
      <c r="W429" s="2"/>
    </row>
    <row r="430" spans="2:23" ht="12.75">
      <c r="B430" t="s">
        <v>469</v>
      </c>
      <c r="C430">
        <v>233</v>
      </c>
      <c r="D430">
        <v>0</v>
      </c>
      <c r="E430" s="1">
        <v>2058</v>
      </c>
      <c r="F430" s="2">
        <f t="shared" si="38"/>
        <v>0</v>
      </c>
      <c r="G430" s="3">
        <f t="shared" si="39"/>
        <v>0</v>
      </c>
      <c r="H430">
        <f t="shared" si="36"/>
        <v>0.0013726409257673166</v>
      </c>
      <c r="I430">
        <f t="shared" si="37"/>
        <v>0.37098416847138677</v>
      </c>
      <c r="W430" s="2"/>
    </row>
    <row r="431" spans="2:23" ht="12.75">
      <c r="B431" t="s">
        <v>470</v>
      </c>
      <c r="C431">
        <v>309</v>
      </c>
      <c r="D431">
        <v>0</v>
      </c>
      <c r="E431" s="1">
        <v>2025</v>
      </c>
      <c r="F431" s="2">
        <f t="shared" si="38"/>
        <v>0</v>
      </c>
      <c r="G431" s="3">
        <f t="shared" si="39"/>
        <v>0</v>
      </c>
      <c r="H431">
        <f t="shared" si="36"/>
        <v>0.0013726409257673166</v>
      </c>
      <c r="I431">
        <f t="shared" si="37"/>
        <v>0.49199188007578765</v>
      </c>
      <c r="W431" s="2"/>
    </row>
    <row r="432" spans="2:23" ht="12.75">
      <c r="B432" t="s">
        <v>471</v>
      </c>
      <c r="C432">
        <v>248</v>
      </c>
      <c r="D432">
        <v>0</v>
      </c>
      <c r="E432" s="1">
        <v>1994</v>
      </c>
      <c r="F432" s="2">
        <f t="shared" si="38"/>
        <v>0</v>
      </c>
      <c r="G432" s="3">
        <f t="shared" si="39"/>
        <v>0</v>
      </c>
      <c r="H432">
        <f t="shared" si="36"/>
        <v>0.0013726409257673166</v>
      </c>
      <c r="I432">
        <f t="shared" si="37"/>
        <v>0.3948672694459396</v>
      </c>
      <c r="W432" s="2"/>
    </row>
    <row r="433" spans="2:23" ht="12.75">
      <c r="B433" t="s">
        <v>472</v>
      </c>
      <c r="C433">
        <v>330</v>
      </c>
      <c r="D433">
        <v>0</v>
      </c>
      <c r="E433" s="1">
        <v>2000</v>
      </c>
      <c r="F433" s="2">
        <f t="shared" si="38"/>
        <v>0</v>
      </c>
      <c r="G433" s="3">
        <f t="shared" si="39"/>
        <v>0</v>
      </c>
      <c r="H433">
        <f t="shared" si="36"/>
        <v>0.0013726409257673166</v>
      </c>
      <c r="I433">
        <f t="shared" si="37"/>
        <v>0.5254282214401615</v>
      </c>
      <c r="W433" s="2"/>
    </row>
    <row r="434" spans="2:23" ht="12.75">
      <c r="B434" t="s">
        <v>473</v>
      </c>
      <c r="C434">
        <v>283</v>
      </c>
      <c r="D434">
        <v>0</v>
      </c>
      <c r="E434" s="1">
        <v>2053</v>
      </c>
      <c r="F434" s="2">
        <f t="shared" si="38"/>
        <v>0</v>
      </c>
      <c r="G434" s="3">
        <f t="shared" si="39"/>
        <v>0</v>
      </c>
      <c r="H434">
        <f t="shared" si="36"/>
        <v>0.0013726409257673166</v>
      </c>
      <c r="I434">
        <f t="shared" si="37"/>
        <v>0.45059450505322945</v>
      </c>
      <c r="W434" s="2"/>
    </row>
    <row r="435" spans="2:23" ht="12.75">
      <c r="B435" t="s">
        <v>474</v>
      </c>
      <c r="C435">
        <v>315</v>
      </c>
      <c r="D435">
        <v>0</v>
      </c>
      <c r="E435" s="1">
        <v>2290</v>
      </c>
      <c r="F435" s="2">
        <f t="shared" si="38"/>
        <v>0</v>
      </c>
      <c r="G435" s="3">
        <f t="shared" si="39"/>
        <v>0</v>
      </c>
      <c r="H435">
        <f t="shared" si="36"/>
        <v>0.0013726409257673166</v>
      </c>
      <c r="I435">
        <f t="shared" si="37"/>
        <v>0.5015451204656087</v>
      </c>
      <c r="W435" s="2"/>
    </row>
    <row r="436" spans="1:23" ht="12.75">
      <c r="A436" t="s">
        <v>476</v>
      </c>
      <c r="B436" t="s">
        <v>475</v>
      </c>
      <c r="C436">
        <v>340</v>
      </c>
      <c r="D436">
        <v>0</v>
      </c>
      <c r="E436" s="1">
        <v>2392</v>
      </c>
      <c r="F436" s="2">
        <f t="shared" si="38"/>
        <v>0</v>
      </c>
      <c r="G436" s="3">
        <f t="shared" si="39"/>
        <v>0</v>
      </c>
      <c r="H436">
        <f t="shared" si="36"/>
        <v>0.0013726409257673166</v>
      </c>
      <c r="I436">
        <f t="shared" si="37"/>
        <v>0.5413502887565301</v>
      </c>
      <c r="W436" s="2"/>
    </row>
    <row r="437" spans="1:23" ht="12.75">
      <c r="A437" t="s">
        <v>387</v>
      </c>
      <c r="B437" t="s">
        <v>477</v>
      </c>
      <c r="C437">
        <v>344</v>
      </c>
      <c r="D437">
        <v>8</v>
      </c>
      <c r="E437" s="1">
        <v>2196</v>
      </c>
      <c r="F437" s="2">
        <f t="shared" si="38"/>
        <v>0.023255813953488372</v>
      </c>
      <c r="G437" s="3">
        <f t="shared" si="39"/>
        <v>0.02</v>
      </c>
      <c r="H437">
        <f t="shared" si="36"/>
        <v>0.00019025664424953092</v>
      </c>
      <c r="I437">
        <f t="shared" si="37"/>
        <v>0.09532618358978517</v>
      </c>
      <c r="W437" s="2"/>
    </row>
    <row r="438" spans="2:23" ht="12.75">
      <c r="B438" t="s">
        <v>478</v>
      </c>
      <c r="C438">
        <v>252</v>
      </c>
      <c r="D438">
        <v>1</v>
      </c>
      <c r="E438" s="1">
        <v>2154</v>
      </c>
      <c r="F438" s="2">
        <f t="shared" si="38"/>
        <v>0.003968253968253968</v>
      </c>
      <c r="G438" s="3">
        <f t="shared" si="39"/>
        <v>0</v>
      </c>
      <c r="H438">
        <f t="shared" si="36"/>
        <v>0.0010943469412812087</v>
      </c>
      <c r="I438">
        <f t="shared" si="37"/>
        <v>0.32539941987559107</v>
      </c>
      <c r="W438" s="2"/>
    </row>
    <row r="439" spans="2:23" ht="12.75">
      <c r="B439" t="s">
        <v>479</v>
      </c>
      <c r="C439">
        <v>242</v>
      </c>
      <c r="D439">
        <v>0</v>
      </c>
      <c r="E439" s="1">
        <v>2245</v>
      </c>
      <c r="F439" s="2">
        <f t="shared" si="38"/>
        <v>0</v>
      </c>
      <c r="G439" s="3">
        <f t="shared" si="39"/>
        <v>0</v>
      </c>
      <c r="H439">
        <f t="shared" si="36"/>
        <v>0.0013726409257673166</v>
      </c>
      <c r="I439">
        <f t="shared" si="37"/>
        <v>0.38531402905611845</v>
      </c>
      <c r="W439" s="2"/>
    </row>
    <row r="440" spans="2:23" ht="12.75">
      <c r="B440" t="s">
        <v>480</v>
      </c>
      <c r="C440">
        <v>314</v>
      </c>
      <c r="D440">
        <v>4</v>
      </c>
      <c r="E440" s="1">
        <v>2207</v>
      </c>
      <c r="F440" s="2">
        <f t="shared" si="38"/>
        <v>0.012738853503184714</v>
      </c>
      <c r="G440" s="3">
        <f t="shared" si="39"/>
        <v>0.01</v>
      </c>
      <c r="H440">
        <f t="shared" si="36"/>
        <v>0.0005909914409830051</v>
      </c>
      <c r="I440">
        <f t="shared" si="37"/>
        <v>0.2316886058861111</v>
      </c>
      <c r="W440" s="2"/>
    </row>
    <row r="441" spans="2:23" ht="12.75">
      <c r="B441" t="s">
        <v>481</v>
      </c>
      <c r="C441">
        <v>225</v>
      </c>
      <c r="D441">
        <v>0</v>
      </c>
      <c r="E441" s="1">
        <v>2115</v>
      </c>
      <c r="F441" s="2">
        <f t="shared" si="38"/>
        <v>0</v>
      </c>
      <c r="G441" s="3">
        <f t="shared" si="39"/>
        <v>0</v>
      </c>
      <c r="H441">
        <f t="shared" si="36"/>
        <v>0.0013726409257673166</v>
      </c>
      <c r="I441">
        <f t="shared" si="37"/>
        <v>0.358246514618292</v>
      </c>
      <c r="W441" s="2"/>
    </row>
    <row r="442" spans="2:23" ht="12.75">
      <c r="B442" t="s">
        <v>482</v>
      </c>
      <c r="C442">
        <v>252</v>
      </c>
      <c r="D442">
        <v>1</v>
      </c>
      <c r="E442" s="1">
        <v>2178</v>
      </c>
      <c r="F442" s="2">
        <f t="shared" si="38"/>
        <v>0.003968253968253968</v>
      </c>
      <c r="G442" s="3">
        <f t="shared" si="39"/>
        <v>0</v>
      </c>
      <c r="H442">
        <f t="shared" si="36"/>
        <v>0.0010943469412812087</v>
      </c>
      <c r="I442">
        <f t="shared" si="37"/>
        <v>0.32539941987559107</v>
      </c>
      <c r="W442" s="2"/>
    </row>
    <row r="443" spans="2:23" ht="12.75">
      <c r="B443" t="s">
        <v>483</v>
      </c>
      <c r="C443">
        <v>219</v>
      </c>
      <c r="D443">
        <v>0</v>
      </c>
      <c r="E443" s="1">
        <v>2062</v>
      </c>
      <c r="F443" s="2">
        <f t="shared" si="38"/>
        <v>0</v>
      </c>
      <c r="G443" s="3">
        <f t="shared" si="39"/>
        <v>0</v>
      </c>
      <c r="H443">
        <f t="shared" si="36"/>
        <v>0.0013726409257673166</v>
      </c>
      <c r="I443">
        <f t="shared" si="37"/>
        <v>0.34869327422847085</v>
      </c>
      <c r="W443" s="2"/>
    </row>
    <row r="444" spans="2:23" ht="12.75">
      <c r="B444" t="s">
        <v>484</v>
      </c>
      <c r="C444">
        <v>282</v>
      </c>
      <c r="D444">
        <v>0</v>
      </c>
      <c r="E444" s="1">
        <v>2463</v>
      </c>
      <c r="F444" s="2">
        <f t="shared" si="38"/>
        <v>0</v>
      </c>
      <c r="G444" s="3">
        <f t="shared" si="39"/>
        <v>0</v>
      </c>
      <c r="H444">
        <f t="shared" si="36"/>
        <v>0.0013726409257673166</v>
      </c>
      <c r="I444">
        <f t="shared" si="37"/>
        <v>0.4490022983215926</v>
      </c>
      <c r="W444" s="2"/>
    </row>
    <row r="445" spans="2:23" ht="12.75">
      <c r="B445" t="s">
        <v>485</v>
      </c>
      <c r="C445">
        <v>211</v>
      </c>
      <c r="D445">
        <v>1</v>
      </c>
      <c r="E445" s="1">
        <v>2205</v>
      </c>
      <c r="F445" s="2">
        <f t="shared" si="38"/>
        <v>0.004739336492890996</v>
      </c>
      <c r="G445" s="3">
        <f t="shared" si="39"/>
        <v>0</v>
      </c>
      <c r="H445">
        <f t="shared" si="36"/>
        <v>0.0010439252785357422</v>
      </c>
      <c r="I445">
        <f t="shared" si="37"/>
        <v>0.2608900264031171</v>
      </c>
      <c r="W445" s="2"/>
    </row>
    <row r="446" spans="2:23" ht="12.75">
      <c r="B446" t="s">
        <v>486</v>
      </c>
      <c r="C446">
        <v>394</v>
      </c>
      <c r="D446">
        <v>5</v>
      </c>
      <c r="E446" s="1">
        <v>3762</v>
      </c>
      <c r="F446" s="2">
        <f t="shared" si="38"/>
        <v>0.012690355329949238</v>
      </c>
      <c r="G446" s="3">
        <f t="shared" si="39"/>
        <v>0.01</v>
      </c>
      <c r="H446">
        <f t="shared" si="36"/>
        <v>0.000593351804843409</v>
      </c>
      <c r="I446">
        <f t="shared" si="37"/>
        <v>0.2917565765889168</v>
      </c>
      <c r="W446" s="2"/>
    </row>
    <row r="447" spans="1:23" ht="12.75">
      <c r="A447" t="s">
        <v>398</v>
      </c>
      <c r="B447" t="s">
        <v>487</v>
      </c>
      <c r="C447">
        <v>296</v>
      </c>
      <c r="D447">
        <v>1</v>
      </c>
      <c r="E447" s="1">
        <v>2090</v>
      </c>
      <c r="F447" s="2">
        <f t="shared" si="38"/>
        <v>0.0033783783783783786</v>
      </c>
      <c r="G447" s="3">
        <f t="shared" si="39"/>
        <v>0</v>
      </c>
      <c r="H447">
        <f t="shared" si="36"/>
        <v>0.0011337221430633476</v>
      </c>
      <c r="I447">
        <f t="shared" si="37"/>
        <v>0.394866640477737</v>
      </c>
      <c r="W447" s="2"/>
    </row>
    <row r="448" spans="2:23" ht="12.75">
      <c r="B448" t="s">
        <v>488</v>
      </c>
      <c r="C448">
        <v>324</v>
      </c>
      <c r="D448">
        <v>2</v>
      </c>
      <c r="E448" s="1">
        <v>2065</v>
      </c>
      <c r="F448" s="2">
        <f t="shared" si="38"/>
        <v>0.006172839506172839</v>
      </c>
      <c r="G448" s="3">
        <f t="shared" si="39"/>
        <v>0.01</v>
      </c>
      <c r="H448">
        <f t="shared" si="36"/>
        <v>0.0009533477248254628</v>
      </c>
      <c r="I448">
        <f t="shared" si="37"/>
        <v>0.3686107991323863</v>
      </c>
      <c r="W448" s="2"/>
    </row>
    <row r="449" spans="2:23" ht="12.75">
      <c r="B449" t="s">
        <v>489</v>
      </c>
      <c r="C449">
        <v>247</v>
      </c>
      <c r="D449">
        <v>0</v>
      </c>
      <c r="E449" s="1">
        <v>2008</v>
      </c>
      <c r="F449" s="2">
        <f t="shared" si="38"/>
        <v>0</v>
      </c>
      <c r="G449" s="3">
        <f t="shared" si="39"/>
        <v>0</v>
      </c>
      <c r="H449">
        <f t="shared" si="36"/>
        <v>0.0013726409257673166</v>
      </c>
      <c r="I449">
        <f t="shared" si="37"/>
        <v>0.39327506271430274</v>
      </c>
      <c r="W449" s="2"/>
    </row>
    <row r="450" spans="2:23" ht="12.75">
      <c r="B450" t="s">
        <v>490</v>
      </c>
      <c r="C450">
        <v>205</v>
      </c>
      <c r="D450">
        <v>0</v>
      </c>
      <c r="E450" s="1">
        <v>2260</v>
      </c>
      <c r="F450" s="2">
        <f t="shared" si="38"/>
        <v>0</v>
      </c>
      <c r="G450" s="3">
        <f t="shared" si="39"/>
        <v>0</v>
      </c>
      <c r="H450">
        <f t="shared" si="36"/>
        <v>0.0013726409257673166</v>
      </c>
      <c r="I450">
        <f t="shared" si="37"/>
        <v>0.3264023799855549</v>
      </c>
      <c r="W450" s="2"/>
    </row>
    <row r="451" spans="2:23" ht="12.75">
      <c r="B451" t="s">
        <v>491</v>
      </c>
      <c r="C451">
        <v>245</v>
      </c>
      <c r="D451">
        <v>1</v>
      </c>
      <c r="E451" s="1">
        <v>2032</v>
      </c>
      <c r="F451" s="2">
        <f t="shared" si="38"/>
        <v>0.004081632653061225</v>
      </c>
      <c r="G451" s="3">
        <f t="shared" si="39"/>
        <v>0</v>
      </c>
      <c r="H451">
        <f t="shared" si="36"/>
        <v>0.001086858454723676</v>
      </c>
      <c r="I451">
        <f t="shared" si="37"/>
        <v>0.31436735143894035</v>
      </c>
      <c r="W451" s="2"/>
    </row>
    <row r="452" spans="2:23" ht="12.75">
      <c r="B452" t="s">
        <v>492</v>
      </c>
      <c r="C452">
        <v>240</v>
      </c>
      <c r="D452">
        <v>0</v>
      </c>
      <c r="E452" s="1">
        <v>1988</v>
      </c>
      <c r="F452" s="2">
        <f t="shared" si="38"/>
        <v>0</v>
      </c>
      <c r="G452" s="3">
        <f t="shared" si="39"/>
        <v>0</v>
      </c>
      <c r="H452">
        <f t="shared" si="36"/>
        <v>0.0013726409257673166</v>
      </c>
      <c r="I452">
        <f t="shared" si="37"/>
        <v>0.38212961559284475</v>
      </c>
      <c r="W452" s="2"/>
    </row>
    <row r="453" spans="2:23" ht="12.75">
      <c r="B453" t="s">
        <v>493</v>
      </c>
      <c r="C453">
        <v>259</v>
      </c>
      <c r="D453">
        <v>4</v>
      </c>
      <c r="E453" s="1">
        <v>2003</v>
      </c>
      <c r="F453" s="2">
        <f t="shared" si="38"/>
        <v>0.015444015444015444</v>
      </c>
      <c r="G453" s="3">
        <f t="shared" si="39"/>
        <v>0.02</v>
      </c>
      <c r="H453">
        <f t="shared" si="36"/>
        <v>0.00046678266144704303</v>
      </c>
      <c r="I453">
        <f t="shared" si="37"/>
        <v>0.15493788340940712</v>
      </c>
      <c r="W453" s="2"/>
    </row>
    <row r="454" spans="2:23" ht="12.75">
      <c r="B454" t="s">
        <v>494</v>
      </c>
      <c r="C454">
        <v>229</v>
      </c>
      <c r="D454">
        <v>1</v>
      </c>
      <c r="E454" s="1">
        <v>2101</v>
      </c>
      <c r="F454" s="2">
        <f t="shared" si="38"/>
        <v>0.004366812227074236</v>
      </c>
      <c r="G454" s="3">
        <f t="shared" si="39"/>
        <v>0</v>
      </c>
      <c r="H454">
        <f t="shared" si="36"/>
        <v>0.0010681364461529984</v>
      </c>
      <c r="I454">
        <f t="shared" si="37"/>
        <v>0.2891772233067638</v>
      </c>
      <c r="W454" s="2"/>
    </row>
    <row r="455" spans="2:23" ht="12.75">
      <c r="B455" t="s">
        <v>495</v>
      </c>
      <c r="C455">
        <v>271</v>
      </c>
      <c r="D455">
        <v>0</v>
      </c>
      <c r="E455" s="1">
        <v>2263</v>
      </c>
      <c r="F455" s="2">
        <f t="shared" si="38"/>
        <v>0</v>
      </c>
      <c r="G455" s="3">
        <f t="shared" si="39"/>
        <v>0</v>
      </c>
      <c r="H455">
        <f t="shared" si="36"/>
        <v>0.0013726409257673166</v>
      </c>
      <c r="I455">
        <f t="shared" si="37"/>
        <v>0.43148802427358723</v>
      </c>
      <c r="W455" s="2"/>
    </row>
    <row r="456" spans="2:23" ht="12.75">
      <c r="B456" t="s">
        <v>496</v>
      </c>
      <c r="C456">
        <v>229</v>
      </c>
      <c r="D456">
        <v>0</v>
      </c>
      <c r="E456" s="1">
        <v>2031</v>
      </c>
      <c r="F456" s="2">
        <f t="shared" si="38"/>
        <v>0</v>
      </c>
      <c r="G456" s="3">
        <f t="shared" si="39"/>
        <v>0</v>
      </c>
      <c r="H456">
        <f aca="true" t="shared" si="40" ref="H456:H506">(F456-$H$2)^2</f>
        <v>0.0013726409257673166</v>
      </c>
      <c r="I456">
        <f aca="true" t="shared" si="41" ref="I456:I506">C456*(F456-$F$2)^2</f>
        <v>0.3646153415448394</v>
      </c>
      <c r="W456" s="2"/>
    </row>
    <row r="457" spans="1:23" ht="12.75">
      <c r="A457" t="s">
        <v>409</v>
      </c>
      <c r="B457" t="s">
        <v>497</v>
      </c>
      <c r="C457">
        <v>277</v>
      </c>
      <c r="D457">
        <v>0</v>
      </c>
      <c r="E457" s="1">
        <v>2302</v>
      </c>
      <c r="F457" s="2">
        <f t="shared" si="38"/>
        <v>0</v>
      </c>
      <c r="G457" s="3">
        <f t="shared" si="39"/>
        <v>0</v>
      </c>
      <c r="H457">
        <f t="shared" si="40"/>
        <v>0.0013726409257673166</v>
      </c>
      <c r="I457">
        <f t="shared" si="41"/>
        <v>0.4410412646634083</v>
      </c>
      <c r="W457" s="2"/>
    </row>
    <row r="458" spans="2:23" ht="12.75">
      <c r="B458" t="s">
        <v>498</v>
      </c>
      <c r="C458">
        <v>321</v>
      </c>
      <c r="D458">
        <v>1</v>
      </c>
      <c r="E458" s="1">
        <v>2088</v>
      </c>
      <c r="F458" s="2">
        <f t="shared" si="38"/>
        <v>0.003115264797507788</v>
      </c>
      <c r="G458" s="3">
        <f t="shared" si="39"/>
        <v>0</v>
      </c>
      <c r="H458">
        <f t="shared" si="40"/>
        <v>0.0011515098564176425</v>
      </c>
      <c r="I458">
        <f t="shared" si="41"/>
        <v>0.43440869518778774</v>
      </c>
      <c r="W458" s="2"/>
    </row>
    <row r="459" spans="2:23" ht="12.75">
      <c r="B459" t="s">
        <v>499</v>
      </c>
      <c r="C459">
        <v>286</v>
      </c>
      <c r="D459">
        <v>3</v>
      </c>
      <c r="E459" s="1">
        <v>1979</v>
      </c>
      <c r="F459" s="2">
        <f t="shared" si="38"/>
        <v>0.01048951048951049</v>
      </c>
      <c r="G459" s="3">
        <f t="shared" si="39"/>
        <v>0.01</v>
      </c>
      <c r="H459">
        <f t="shared" si="40"/>
        <v>0.0007054154617542817</v>
      </c>
      <c r="I459">
        <f t="shared" si="41"/>
        <v>0.24742486532122177</v>
      </c>
      <c r="W459" s="2"/>
    </row>
    <row r="460" spans="2:23" ht="12.75">
      <c r="B460" t="s">
        <v>500</v>
      </c>
      <c r="C460">
        <v>273</v>
      </c>
      <c r="D460">
        <v>5</v>
      </c>
      <c r="E460" s="1">
        <v>1992</v>
      </c>
      <c r="F460" s="2">
        <f t="shared" si="38"/>
        <v>0.018315018315018316</v>
      </c>
      <c r="G460" s="3">
        <f t="shared" si="39"/>
        <v>0.02</v>
      </c>
      <c r="H460">
        <f t="shared" si="40"/>
        <v>0.00035096840298829015</v>
      </c>
      <c r="I460">
        <f t="shared" si="41"/>
        <v>0.12722287698620294</v>
      </c>
      <c r="W460" s="2"/>
    </row>
    <row r="461" spans="2:23" ht="12.75">
      <c r="B461" t="s">
        <v>501</v>
      </c>
      <c r="C461">
        <v>231</v>
      </c>
      <c r="D461">
        <v>2</v>
      </c>
      <c r="E461" s="1">
        <v>2075</v>
      </c>
      <c r="F461" s="2">
        <f t="shared" si="38"/>
        <v>0.008658008658008658</v>
      </c>
      <c r="G461" s="3">
        <f t="shared" si="39"/>
        <v>0.01</v>
      </c>
      <c r="H461">
        <f t="shared" si="40"/>
        <v>0.0008060579872327323</v>
      </c>
      <c r="I461">
        <f t="shared" si="41"/>
        <v>0.2255059113938306</v>
      </c>
      <c r="W461" s="2"/>
    </row>
    <row r="462" spans="2:23" ht="12.75">
      <c r="B462" t="s">
        <v>502</v>
      </c>
      <c r="C462">
        <v>295</v>
      </c>
      <c r="D462">
        <v>1</v>
      </c>
      <c r="E462" s="1">
        <v>2085</v>
      </c>
      <c r="F462" s="2">
        <f t="shared" si="38"/>
        <v>0.003389830508474576</v>
      </c>
      <c r="G462" s="3">
        <f t="shared" si="39"/>
        <v>0</v>
      </c>
      <c r="H462">
        <f t="shared" si="40"/>
        <v>0.0011329510696646771</v>
      </c>
      <c r="I462">
        <f t="shared" si="41"/>
        <v>0.39328588587619634</v>
      </c>
      <c r="W462" s="2"/>
    </row>
    <row r="463" spans="2:23" ht="12.75">
      <c r="B463" t="s">
        <v>503</v>
      </c>
      <c r="C463">
        <v>269</v>
      </c>
      <c r="D463">
        <v>10</v>
      </c>
      <c r="E463" s="1">
        <v>2012</v>
      </c>
      <c r="F463" s="2">
        <f t="shared" si="38"/>
        <v>0.03717472118959108</v>
      </c>
      <c r="G463" s="3">
        <f t="shared" si="39"/>
        <v>0.04</v>
      </c>
      <c r="H463">
        <f t="shared" si="40"/>
        <v>1.5763344934528077E-08</v>
      </c>
      <c r="I463">
        <f t="shared" si="41"/>
        <v>0.002001518054725154</v>
      </c>
      <c r="W463" s="2"/>
    </row>
    <row r="464" spans="2:23" ht="12.75">
      <c r="B464" t="s">
        <v>504</v>
      </c>
      <c r="C464">
        <v>204</v>
      </c>
      <c r="D464">
        <v>0</v>
      </c>
      <c r="E464" s="1">
        <v>2179</v>
      </c>
      <c r="F464" s="2">
        <f t="shared" si="38"/>
        <v>0</v>
      </c>
      <c r="G464" s="3">
        <f t="shared" si="39"/>
        <v>0</v>
      </c>
      <c r="H464">
        <f t="shared" si="40"/>
        <v>0.0013726409257673166</v>
      </c>
      <c r="I464">
        <f t="shared" si="41"/>
        <v>0.32481017325391803</v>
      </c>
      <c r="W464" s="2"/>
    </row>
    <row r="465" spans="2:23" ht="12.75">
      <c r="B465" t="s">
        <v>505</v>
      </c>
      <c r="C465">
        <v>286</v>
      </c>
      <c r="D465">
        <v>1</v>
      </c>
      <c r="E465" s="1">
        <v>2201</v>
      </c>
      <c r="F465" s="2">
        <f t="shared" si="38"/>
        <v>0.0034965034965034965</v>
      </c>
      <c r="G465" s="3">
        <f t="shared" si="39"/>
        <v>0</v>
      </c>
      <c r="H465">
        <f t="shared" si="40"/>
        <v>0.0011257813643608492</v>
      </c>
      <c r="I465">
        <f t="shared" si="41"/>
        <v>0.37906269827949357</v>
      </c>
      <c r="W465" s="2"/>
    </row>
    <row r="466" spans="2:23" ht="12.75">
      <c r="B466" t="s">
        <v>506</v>
      </c>
      <c r="C466">
        <v>280</v>
      </c>
      <c r="D466">
        <v>3</v>
      </c>
      <c r="E466" s="1">
        <v>2125</v>
      </c>
      <c r="F466" s="2">
        <f t="shared" si="38"/>
        <v>0.010714285714285714</v>
      </c>
      <c r="G466" s="3">
        <f t="shared" si="39"/>
        <v>0.01</v>
      </c>
      <c r="H466">
        <f t="shared" si="40"/>
        <v>0.0006935260792194512</v>
      </c>
      <c r="I466">
        <f t="shared" si="41"/>
        <v>0.2385459506057263</v>
      </c>
      <c r="W466" s="2"/>
    </row>
    <row r="467" spans="1:23" ht="12.75">
      <c r="A467" t="s">
        <v>420</v>
      </c>
      <c r="B467" t="s">
        <v>507</v>
      </c>
      <c r="C467">
        <v>260</v>
      </c>
      <c r="D467">
        <v>4</v>
      </c>
      <c r="E467" s="1">
        <v>2078</v>
      </c>
      <c r="F467" s="2">
        <f t="shared" si="38"/>
        <v>0.015384615384615385</v>
      </c>
      <c r="G467" s="3">
        <f t="shared" si="39"/>
        <v>0.02</v>
      </c>
      <c r="H467">
        <f t="shared" si="40"/>
        <v>0.00046935288462673545</v>
      </c>
      <c r="I467">
        <f t="shared" si="41"/>
        <v>0.15629248990344372</v>
      </c>
      <c r="W467" s="2"/>
    </row>
    <row r="468" spans="2:23" ht="12.75">
      <c r="B468" t="s">
        <v>508</v>
      </c>
      <c r="C468">
        <v>273</v>
      </c>
      <c r="D468">
        <v>2</v>
      </c>
      <c r="E468" s="1">
        <v>2095</v>
      </c>
      <c r="F468" s="2">
        <f t="shared" si="38"/>
        <v>0.007326007326007326</v>
      </c>
      <c r="G468" s="3">
        <f t="shared" si="39"/>
        <v>0.01</v>
      </c>
      <c r="H468">
        <f t="shared" si="40"/>
        <v>0.0008834663416446364</v>
      </c>
      <c r="I468">
        <f t="shared" si="41"/>
        <v>0.28971459145857575</v>
      </c>
      <c r="W468" s="2"/>
    </row>
    <row r="469" spans="2:23" ht="12.75">
      <c r="B469" t="s">
        <v>509</v>
      </c>
      <c r="C469">
        <v>303</v>
      </c>
      <c r="D469">
        <v>0</v>
      </c>
      <c r="E469" s="1">
        <v>2066</v>
      </c>
      <c r="F469" s="2">
        <f t="shared" si="38"/>
        <v>0</v>
      </c>
      <c r="G469" s="3">
        <f t="shared" si="39"/>
        <v>0</v>
      </c>
      <c r="H469">
        <f t="shared" si="40"/>
        <v>0.0013726409257673166</v>
      </c>
      <c r="I469">
        <f t="shared" si="41"/>
        <v>0.4824386396859665</v>
      </c>
      <c r="W469" s="2"/>
    </row>
    <row r="470" spans="2:23" ht="12.75">
      <c r="B470" t="s">
        <v>510</v>
      </c>
      <c r="C470">
        <v>298</v>
      </c>
      <c r="D470">
        <v>0</v>
      </c>
      <c r="E470" s="1">
        <v>2136</v>
      </c>
      <c r="F470" s="2">
        <f t="shared" si="38"/>
        <v>0</v>
      </c>
      <c r="G470" s="3">
        <f t="shared" si="39"/>
        <v>0</v>
      </c>
      <c r="H470">
        <f t="shared" si="40"/>
        <v>0.0013726409257673166</v>
      </c>
      <c r="I470">
        <f t="shared" si="41"/>
        <v>0.4744776060277823</v>
      </c>
      <c r="W470" s="2"/>
    </row>
    <row r="471" spans="2:23" ht="12.75">
      <c r="B471" t="s">
        <v>511</v>
      </c>
      <c r="C471">
        <v>252</v>
      </c>
      <c r="D471">
        <v>0</v>
      </c>
      <c r="E471" s="1">
        <v>2067</v>
      </c>
      <c r="F471" s="2">
        <f t="shared" si="38"/>
        <v>0</v>
      </c>
      <c r="G471" s="3">
        <f t="shared" si="39"/>
        <v>0</v>
      </c>
      <c r="H471">
        <f t="shared" si="40"/>
        <v>0.0013726409257673166</v>
      </c>
      <c r="I471">
        <f t="shared" si="41"/>
        <v>0.401236096372487</v>
      </c>
      <c r="W471" s="2"/>
    </row>
    <row r="472" spans="2:23" ht="12.75">
      <c r="B472" t="s">
        <v>512</v>
      </c>
      <c r="C472">
        <v>264</v>
      </c>
      <c r="D472">
        <v>5</v>
      </c>
      <c r="E472" s="1">
        <v>2092</v>
      </c>
      <c r="F472" s="2">
        <f aca="true" t="shared" si="42" ref="F472:F506">D472/C472</f>
        <v>0.01893939393939394</v>
      </c>
      <c r="G472" s="3">
        <f aca="true" t="shared" si="43" ref="G472:G506">ROUND(F472,2)</f>
        <v>0.02</v>
      </c>
      <c r="H472">
        <f t="shared" si="40"/>
        <v>0.00032796395380975564</v>
      </c>
      <c r="I472">
        <f t="shared" si="41"/>
        <v>0.11601489452334937</v>
      </c>
      <c r="W472" s="2"/>
    </row>
    <row r="473" spans="2:23" ht="12.75">
      <c r="B473" t="s">
        <v>513</v>
      </c>
      <c r="C473">
        <v>246</v>
      </c>
      <c r="D473">
        <v>1</v>
      </c>
      <c r="E473" s="1">
        <v>2376</v>
      </c>
      <c r="F473" s="2">
        <f t="shared" si="42"/>
        <v>0.0040650406504065045</v>
      </c>
      <c r="G473" s="3">
        <f t="shared" si="43"/>
        <v>0</v>
      </c>
      <c r="H473">
        <f t="shared" si="40"/>
        <v>0.0010879527249203788</v>
      </c>
      <c r="I473">
        <f t="shared" si="41"/>
        <v>0.3159429661679225</v>
      </c>
      <c r="W473" s="2"/>
    </row>
    <row r="474" spans="2:23" ht="12.75">
      <c r="B474" t="s">
        <v>514</v>
      </c>
      <c r="C474">
        <v>262</v>
      </c>
      <c r="D474">
        <v>1</v>
      </c>
      <c r="E474" s="1">
        <v>2167</v>
      </c>
      <c r="F474" s="2">
        <f t="shared" si="42"/>
        <v>0.003816793893129771</v>
      </c>
      <c r="G474" s="3">
        <f t="shared" si="43"/>
        <v>0</v>
      </c>
      <c r="H474">
        <f t="shared" si="40"/>
        <v>0.001104390757196235</v>
      </c>
      <c r="I474">
        <f t="shared" si="41"/>
        <v>0.3411700271168354</v>
      </c>
      <c r="W474" s="2"/>
    </row>
    <row r="475" spans="2:23" ht="12.75">
      <c r="B475" t="s">
        <v>515</v>
      </c>
      <c r="C475">
        <v>303</v>
      </c>
      <c r="D475">
        <v>0</v>
      </c>
      <c r="E475" s="1">
        <v>2069</v>
      </c>
      <c r="F475" s="2">
        <f t="shared" si="42"/>
        <v>0</v>
      </c>
      <c r="G475" s="3">
        <f t="shared" si="43"/>
        <v>0</v>
      </c>
      <c r="H475">
        <f t="shared" si="40"/>
        <v>0.0013726409257673166</v>
      </c>
      <c r="I475">
        <f t="shared" si="41"/>
        <v>0.4824386396859665</v>
      </c>
      <c r="W475" s="2"/>
    </row>
    <row r="476" spans="1:23" ht="12.75">
      <c r="A476" t="s">
        <v>517</v>
      </c>
      <c r="B476" t="s">
        <v>516</v>
      </c>
      <c r="C476">
        <v>205</v>
      </c>
      <c r="D476">
        <v>3</v>
      </c>
      <c r="E476" s="1">
        <v>2033</v>
      </c>
      <c r="F476" s="2">
        <f t="shared" si="42"/>
        <v>0.014634146341463415</v>
      </c>
      <c r="G476" s="3">
        <f t="shared" si="43"/>
        <v>0.01</v>
      </c>
      <c r="H476">
        <f t="shared" si="40"/>
        <v>0.0005024332420996619</v>
      </c>
      <c r="I476">
        <f t="shared" si="41"/>
        <v>0.13089002761449542</v>
      </c>
      <c r="W476" s="2"/>
    </row>
    <row r="477" spans="1:23" ht="12.75">
      <c r="A477" t="s">
        <v>518</v>
      </c>
      <c r="B477" t="s">
        <v>519</v>
      </c>
      <c r="C477">
        <v>244</v>
      </c>
      <c r="D477">
        <v>1</v>
      </c>
      <c r="E477" s="1">
        <v>2139</v>
      </c>
      <c r="F477" s="2">
        <f t="shared" si="42"/>
        <v>0.004098360655737705</v>
      </c>
      <c r="G477" s="3">
        <f t="shared" si="43"/>
        <v>0</v>
      </c>
      <c r="H477">
        <f t="shared" si="40"/>
        <v>0.00108575577247627</v>
      </c>
      <c r="I477">
        <f t="shared" si="41"/>
        <v>0.31279187270998005</v>
      </c>
      <c r="W477" s="2"/>
    </row>
    <row r="478" spans="2:24" ht="12.75">
      <c r="B478" t="s">
        <v>520</v>
      </c>
      <c r="C478">
        <v>265</v>
      </c>
      <c r="D478">
        <v>2</v>
      </c>
      <c r="E478" s="1">
        <v>2091</v>
      </c>
      <c r="F478" s="2">
        <f t="shared" si="42"/>
        <v>0.007547169811320755</v>
      </c>
      <c r="G478" s="3">
        <f t="shared" si="43"/>
        <v>0.01</v>
      </c>
      <c r="H478">
        <f t="shared" si="40"/>
        <v>0.0008703679578621665</v>
      </c>
      <c r="I478">
        <f t="shared" si="41"/>
        <v>0.27741926257610783</v>
      </c>
      <c r="W478" s="2"/>
      <c r="X478">
        <f>V506-V477</f>
        <v>0</v>
      </c>
    </row>
    <row r="479" spans="2:23" ht="12.75">
      <c r="B479" t="s">
        <v>521</v>
      </c>
      <c r="C479">
        <v>268</v>
      </c>
      <c r="D479">
        <v>5</v>
      </c>
      <c r="E479" s="1">
        <v>2011</v>
      </c>
      <c r="F479" s="2">
        <f t="shared" si="42"/>
        <v>0.018656716417910446</v>
      </c>
      <c r="G479" s="3">
        <f t="shared" si="43"/>
        <v>0.02</v>
      </c>
      <c r="H479">
        <f t="shared" si="40"/>
        <v>0.0003382823130650273</v>
      </c>
      <c r="I479">
        <f t="shared" si="41"/>
        <v>0.12097033384247936</v>
      </c>
      <c r="W479" s="2"/>
    </row>
    <row r="480" spans="2:23" ht="12.75">
      <c r="B480" t="s">
        <v>522</v>
      </c>
      <c r="C480">
        <v>254</v>
      </c>
      <c r="D480">
        <v>0</v>
      </c>
      <c r="E480" s="1">
        <v>2085</v>
      </c>
      <c r="F480" s="2">
        <f t="shared" si="42"/>
        <v>0</v>
      </c>
      <c r="G480" s="3">
        <f t="shared" si="43"/>
        <v>0</v>
      </c>
      <c r="H480">
        <f t="shared" si="40"/>
        <v>0.0013726409257673166</v>
      </c>
      <c r="I480">
        <f t="shared" si="41"/>
        <v>0.4044205098357607</v>
      </c>
      <c r="W480" s="2"/>
    </row>
    <row r="481" spans="2:23" ht="12.75">
      <c r="B481" t="s">
        <v>523</v>
      </c>
      <c r="C481">
        <v>214</v>
      </c>
      <c r="D481">
        <v>1</v>
      </c>
      <c r="E481" s="1">
        <v>2057</v>
      </c>
      <c r="F481" s="2">
        <f t="shared" si="42"/>
        <v>0.004672897196261682</v>
      </c>
      <c r="G481" s="3">
        <f t="shared" si="43"/>
        <v>0</v>
      </c>
      <c r="H481">
        <f t="shared" si="40"/>
        <v>0.0010482229778117488</v>
      </c>
      <c r="I481">
        <f t="shared" si="41"/>
        <v>0.26560020730139833</v>
      </c>
      <c r="W481" s="2"/>
    </row>
    <row r="482" spans="2:23" ht="12.75">
      <c r="B482" t="s">
        <v>524</v>
      </c>
      <c r="C482">
        <v>277</v>
      </c>
      <c r="D482">
        <v>1</v>
      </c>
      <c r="E482" s="1">
        <v>2139</v>
      </c>
      <c r="F482" s="2">
        <f t="shared" si="42"/>
        <v>0.0036101083032490976</v>
      </c>
      <c r="G482" s="3">
        <f t="shared" si="43"/>
        <v>0</v>
      </c>
      <c r="H482">
        <f t="shared" si="40"/>
        <v>0.001118170782245641</v>
      </c>
      <c r="I482">
        <f t="shared" si="41"/>
        <v>0.36484644250150744</v>
      </c>
      <c r="W482" s="2"/>
    </row>
    <row r="483" spans="2:23" ht="12.75">
      <c r="B483" t="s">
        <v>525</v>
      </c>
      <c r="C483">
        <v>274</v>
      </c>
      <c r="D483">
        <v>2</v>
      </c>
      <c r="E483" s="1">
        <v>2059</v>
      </c>
      <c r="F483" s="2">
        <f t="shared" si="42"/>
        <v>0.0072992700729927005</v>
      </c>
      <c r="G483" s="3">
        <f t="shared" si="43"/>
        <v>0.01</v>
      </c>
      <c r="H483">
        <f t="shared" si="40"/>
        <v>0.0008850564879150505</v>
      </c>
      <c r="I483">
        <f t="shared" si="41"/>
        <v>0.29125332368418344</v>
      </c>
      <c r="W483" s="2"/>
    </row>
    <row r="484" spans="2:23" ht="12.75">
      <c r="B484" t="s">
        <v>526</v>
      </c>
      <c r="C484">
        <v>243</v>
      </c>
      <c r="D484">
        <v>0</v>
      </c>
      <c r="E484" s="1">
        <v>2044</v>
      </c>
      <c r="F484" s="2">
        <f t="shared" si="42"/>
        <v>0</v>
      </c>
      <c r="G484" s="3">
        <f t="shared" si="43"/>
        <v>0</v>
      </c>
      <c r="H484">
        <f t="shared" si="40"/>
        <v>0.0013726409257673166</v>
      </c>
      <c r="I484">
        <f t="shared" si="41"/>
        <v>0.38690623578775535</v>
      </c>
      <c r="W484" s="2"/>
    </row>
    <row r="485" spans="2:23" ht="12.75">
      <c r="B485" t="s">
        <v>527</v>
      </c>
      <c r="C485">
        <v>271</v>
      </c>
      <c r="D485">
        <v>2</v>
      </c>
      <c r="E485" s="1">
        <v>2036</v>
      </c>
      <c r="F485" s="2">
        <f t="shared" si="42"/>
        <v>0.007380073800738007</v>
      </c>
      <c r="G485" s="3">
        <f t="shared" si="43"/>
        <v>0.01</v>
      </c>
      <c r="H485">
        <f t="shared" si="40"/>
        <v>0.0008802552116860239</v>
      </c>
      <c r="I485">
        <f t="shared" si="41"/>
        <v>0.2866383109447635</v>
      </c>
      <c r="W485" s="2"/>
    </row>
    <row r="486" spans="1:23" ht="12.75">
      <c r="A486" t="s">
        <v>529</v>
      </c>
      <c r="B486" t="s">
        <v>528</v>
      </c>
      <c r="C486">
        <v>263</v>
      </c>
      <c r="D486">
        <v>1</v>
      </c>
      <c r="E486" s="1">
        <v>2058</v>
      </c>
      <c r="F486" s="2">
        <f t="shared" si="42"/>
        <v>0.0038022813688212928</v>
      </c>
      <c r="G486" s="3">
        <f t="shared" si="43"/>
        <v>0</v>
      </c>
      <c r="H486">
        <f t="shared" si="40"/>
        <v>0.0011053555391135833</v>
      </c>
      <c r="I486">
        <f t="shared" si="41"/>
        <v>0.34274772132416387</v>
      </c>
      <c r="W486" s="2"/>
    </row>
    <row r="487" spans="1:23" ht="12.75">
      <c r="A487" t="s">
        <v>530</v>
      </c>
      <c r="B487" t="s">
        <v>531</v>
      </c>
      <c r="C487">
        <v>311</v>
      </c>
      <c r="D487">
        <v>2</v>
      </c>
      <c r="E487" s="1">
        <v>2324</v>
      </c>
      <c r="F487" s="2">
        <f t="shared" si="42"/>
        <v>0.006430868167202572</v>
      </c>
      <c r="G487" s="3">
        <f t="shared" si="43"/>
        <v>0.01</v>
      </c>
      <c r="H487">
        <f t="shared" si="40"/>
        <v>0.0009374803476866055</v>
      </c>
      <c r="I487">
        <f t="shared" si="41"/>
        <v>0.34842816894316675</v>
      </c>
      <c r="W487" s="2"/>
    </row>
    <row r="488" spans="2:23" ht="12.75">
      <c r="B488" t="s">
        <v>532</v>
      </c>
      <c r="C488">
        <v>310</v>
      </c>
      <c r="D488">
        <v>0</v>
      </c>
      <c r="E488" s="1">
        <v>2000</v>
      </c>
      <c r="F488" s="2">
        <f t="shared" si="42"/>
        <v>0</v>
      </c>
      <c r="G488" s="3">
        <f t="shared" si="43"/>
        <v>0</v>
      </c>
      <c r="H488">
        <f t="shared" si="40"/>
        <v>0.0013726409257673166</v>
      </c>
      <c r="I488">
        <f t="shared" si="41"/>
        <v>0.4935840868074245</v>
      </c>
      <c r="W488" s="2"/>
    </row>
    <row r="489" spans="2:23" ht="12.75">
      <c r="B489" t="s">
        <v>533</v>
      </c>
      <c r="C489">
        <v>276</v>
      </c>
      <c r="D489">
        <v>8</v>
      </c>
      <c r="E489" s="1">
        <v>2005</v>
      </c>
      <c r="F489" s="2">
        <f t="shared" si="42"/>
        <v>0.028985507246376812</v>
      </c>
      <c r="G489" s="3">
        <f t="shared" si="43"/>
        <v>0.03</v>
      </c>
      <c r="H489">
        <f t="shared" si="40"/>
        <v>6.502264135061095E-05</v>
      </c>
      <c r="I489">
        <f t="shared" si="41"/>
        <v>0.03289367218158667</v>
      </c>
      <c r="W489" s="2"/>
    </row>
    <row r="490" spans="2:23" ht="12.75">
      <c r="B490" t="s">
        <v>534</v>
      </c>
      <c r="C490">
        <v>252</v>
      </c>
      <c r="D490">
        <v>2</v>
      </c>
      <c r="E490" s="1">
        <v>1997</v>
      </c>
      <c r="F490" s="2">
        <f t="shared" si="42"/>
        <v>0.007936507936507936</v>
      </c>
      <c r="G490" s="3">
        <f t="shared" si="43"/>
        <v>0.01</v>
      </c>
      <c r="H490">
        <f t="shared" si="40"/>
        <v>0.0008475470359082276</v>
      </c>
      <c r="I490">
        <f t="shared" si="41"/>
        <v>0.25749925131520307</v>
      </c>
      <c r="W490" s="2"/>
    </row>
    <row r="491" spans="2:23" ht="12.75">
      <c r="B491" t="s">
        <v>535</v>
      </c>
      <c r="C491">
        <v>236</v>
      </c>
      <c r="D491">
        <v>1</v>
      </c>
      <c r="E491" s="1">
        <v>1986</v>
      </c>
      <c r="F491" s="2">
        <f t="shared" si="42"/>
        <v>0.00423728813559322</v>
      </c>
      <c r="G491" s="3">
        <f t="shared" si="43"/>
        <v>0</v>
      </c>
      <c r="H491">
        <f t="shared" si="40"/>
        <v>0.0010766195277878252</v>
      </c>
      <c r="I491">
        <f t="shared" si="41"/>
        <v>0.3001931463367406</v>
      </c>
      <c r="W491" s="2"/>
    </row>
    <row r="492" spans="2:23" ht="12.75">
      <c r="B492" t="s">
        <v>536</v>
      </c>
      <c r="C492">
        <v>216</v>
      </c>
      <c r="D492">
        <v>0</v>
      </c>
      <c r="E492" s="1">
        <v>1952</v>
      </c>
      <c r="F492" s="2">
        <f t="shared" si="42"/>
        <v>0</v>
      </c>
      <c r="G492" s="3">
        <f t="shared" si="43"/>
        <v>0</v>
      </c>
      <c r="H492">
        <f t="shared" si="40"/>
        <v>0.0013726409257673166</v>
      </c>
      <c r="I492">
        <f t="shared" si="41"/>
        <v>0.3439166540335603</v>
      </c>
      <c r="W492" s="2"/>
    </row>
    <row r="493" spans="2:23" ht="12.75">
      <c r="B493" t="s">
        <v>537</v>
      </c>
      <c r="C493">
        <v>309</v>
      </c>
      <c r="D493">
        <v>2</v>
      </c>
      <c r="E493" s="1">
        <v>2064</v>
      </c>
      <c r="F493" s="2">
        <f t="shared" si="42"/>
        <v>0.006472491909385114</v>
      </c>
      <c r="G493" s="3">
        <f t="shared" si="43"/>
        <v>0.01</v>
      </c>
      <c r="H493">
        <f t="shared" si="40"/>
        <v>0.0009349331837002095</v>
      </c>
      <c r="I493">
        <f t="shared" si="41"/>
        <v>0.3453270029642581</v>
      </c>
      <c r="U493">
        <f>U494+1</f>
        <v>14</v>
      </c>
      <c r="W493" s="2"/>
    </row>
    <row r="494" spans="2:25" ht="12.75">
      <c r="B494" t="s">
        <v>538</v>
      </c>
      <c r="C494">
        <v>246</v>
      </c>
      <c r="D494">
        <v>3</v>
      </c>
      <c r="E494" s="1">
        <v>2074</v>
      </c>
      <c r="F494" s="2">
        <f t="shared" si="42"/>
        <v>0.012195121951219513</v>
      </c>
      <c r="G494" s="3">
        <f t="shared" si="43"/>
        <v>0.01</v>
      </c>
      <c r="H494">
        <f t="shared" si="40"/>
        <v>0.0006177236561632477</v>
      </c>
      <c r="I494">
        <f t="shared" si="41"/>
        <v>0.18885343044087466</v>
      </c>
      <c r="U494">
        <f>U495+1</f>
        <v>13</v>
      </c>
      <c r="W494" s="2"/>
      <c r="Y494" t="s">
        <v>569</v>
      </c>
    </row>
    <row r="495" spans="2:23" ht="12.75">
      <c r="B495" t="s">
        <v>539</v>
      </c>
      <c r="C495">
        <v>273</v>
      </c>
      <c r="D495">
        <v>0</v>
      </c>
      <c r="E495" s="1">
        <v>2055</v>
      </c>
      <c r="F495" s="2">
        <f t="shared" si="42"/>
        <v>0</v>
      </c>
      <c r="G495" s="3">
        <f t="shared" si="43"/>
        <v>0</v>
      </c>
      <c r="H495">
        <f t="shared" si="40"/>
        <v>0.0013726409257673166</v>
      </c>
      <c r="I495">
        <f t="shared" si="41"/>
        <v>0.43467243773686093</v>
      </c>
      <c r="U495">
        <f>U496+1</f>
        <v>12</v>
      </c>
      <c r="W495" s="2"/>
    </row>
    <row r="496" spans="2:23" ht="12.75">
      <c r="B496" t="s">
        <v>540</v>
      </c>
      <c r="C496">
        <v>227</v>
      </c>
      <c r="D496">
        <v>0</v>
      </c>
      <c r="E496" s="1">
        <v>2030</v>
      </c>
      <c r="F496" s="2">
        <f t="shared" si="42"/>
        <v>0</v>
      </c>
      <c r="G496" s="3">
        <f t="shared" si="43"/>
        <v>0</v>
      </c>
      <c r="H496">
        <f t="shared" si="40"/>
        <v>0.0013726409257673166</v>
      </c>
      <c r="I496">
        <f t="shared" si="41"/>
        <v>0.3614309280815657</v>
      </c>
      <c r="U496">
        <f aca="true" t="shared" si="44" ref="U496:U504">U497+1</f>
        <v>11</v>
      </c>
      <c r="W496" s="2"/>
    </row>
    <row r="497" spans="2:23" ht="12.75">
      <c r="B497" t="s">
        <v>541</v>
      </c>
      <c r="C497">
        <v>297</v>
      </c>
      <c r="D497">
        <v>2</v>
      </c>
      <c r="E497" s="1">
        <v>2024</v>
      </c>
      <c r="F497" s="2">
        <f t="shared" si="42"/>
        <v>0.006734006734006734</v>
      </c>
      <c r="G497" s="3">
        <f t="shared" si="43"/>
        <v>0.01</v>
      </c>
      <c r="H497">
        <f t="shared" si="40"/>
        <v>0.0009190090649946134</v>
      </c>
      <c r="I497">
        <f t="shared" si="41"/>
        <v>0.3267435518338591</v>
      </c>
      <c r="U497">
        <f t="shared" si="44"/>
        <v>10</v>
      </c>
      <c r="W497" s="2"/>
    </row>
    <row r="498" spans="2:23" ht="12.75">
      <c r="B498" t="s">
        <v>542</v>
      </c>
      <c r="C498">
        <v>270</v>
      </c>
      <c r="D498">
        <v>0</v>
      </c>
      <c r="E498" s="1">
        <v>2009</v>
      </c>
      <c r="F498" s="2">
        <f t="shared" si="42"/>
        <v>0</v>
      </c>
      <c r="G498" s="3">
        <f t="shared" si="43"/>
        <v>0</v>
      </c>
      <c r="H498">
        <f t="shared" si="40"/>
        <v>0.0013726409257673166</v>
      </c>
      <c r="I498">
        <f t="shared" si="41"/>
        <v>0.4298958175419504</v>
      </c>
      <c r="U498">
        <f t="shared" si="44"/>
        <v>9</v>
      </c>
      <c r="W498" s="2"/>
    </row>
    <row r="499" spans="2:23" ht="12.75">
      <c r="B499" t="s">
        <v>543</v>
      </c>
      <c r="C499">
        <v>260</v>
      </c>
      <c r="D499">
        <v>0</v>
      </c>
      <c r="E499" s="1">
        <v>2086</v>
      </c>
      <c r="F499" s="2">
        <f t="shared" si="42"/>
        <v>0</v>
      </c>
      <c r="G499" s="3">
        <f t="shared" si="43"/>
        <v>0</v>
      </c>
      <c r="H499">
        <f t="shared" si="40"/>
        <v>0.0013726409257673166</v>
      </c>
      <c r="I499">
        <f t="shared" si="41"/>
        <v>0.4139737502255818</v>
      </c>
      <c r="U499">
        <f t="shared" si="44"/>
        <v>8</v>
      </c>
      <c r="W499" s="2"/>
    </row>
    <row r="500" spans="2:23" ht="12.75">
      <c r="B500" t="s">
        <v>544</v>
      </c>
      <c r="C500">
        <v>394</v>
      </c>
      <c r="D500">
        <v>2</v>
      </c>
      <c r="E500" s="1">
        <v>2770</v>
      </c>
      <c r="F500" s="2">
        <f t="shared" si="42"/>
        <v>0.005076142131979695</v>
      </c>
      <c r="G500" s="3">
        <f t="shared" si="43"/>
        <v>0.01</v>
      </c>
      <c r="H500">
        <f t="shared" si="40"/>
        <v>0.0010222744489816644</v>
      </c>
      <c r="I500">
        <f t="shared" si="41"/>
        <v>0.4778718755985797</v>
      </c>
      <c r="U500">
        <f t="shared" si="44"/>
        <v>7</v>
      </c>
      <c r="W500" s="2"/>
    </row>
    <row r="501" spans="2:23" ht="12.75">
      <c r="B501" t="s">
        <v>545</v>
      </c>
      <c r="C501">
        <v>290</v>
      </c>
      <c r="D501">
        <v>0</v>
      </c>
      <c r="E501" s="1">
        <v>2003</v>
      </c>
      <c r="F501" s="2">
        <f t="shared" si="42"/>
        <v>0</v>
      </c>
      <c r="G501" s="3">
        <f t="shared" si="43"/>
        <v>0</v>
      </c>
      <c r="H501">
        <f t="shared" si="40"/>
        <v>0.0013726409257673166</v>
      </c>
      <c r="I501">
        <f t="shared" si="41"/>
        <v>0.46173995217468744</v>
      </c>
      <c r="U501">
        <f t="shared" si="44"/>
        <v>6</v>
      </c>
      <c r="W501" s="2"/>
    </row>
    <row r="502" spans="2:23" ht="12.75">
      <c r="B502" t="s">
        <v>546</v>
      </c>
      <c r="C502">
        <v>248</v>
      </c>
      <c r="D502">
        <v>0</v>
      </c>
      <c r="E502" s="1">
        <v>2281</v>
      </c>
      <c r="F502" s="2">
        <f t="shared" si="42"/>
        <v>0</v>
      </c>
      <c r="G502" s="3">
        <f t="shared" si="43"/>
        <v>0</v>
      </c>
      <c r="H502">
        <f t="shared" si="40"/>
        <v>0.0013726409257673166</v>
      </c>
      <c r="I502">
        <f t="shared" si="41"/>
        <v>0.3948672694459396</v>
      </c>
      <c r="U502">
        <f t="shared" si="44"/>
        <v>5</v>
      </c>
      <c r="W502" s="2"/>
    </row>
    <row r="503" spans="2:23" ht="12.75">
      <c r="B503" t="s">
        <v>547</v>
      </c>
      <c r="C503">
        <v>233</v>
      </c>
      <c r="D503">
        <v>0</v>
      </c>
      <c r="E503" s="1">
        <v>1982</v>
      </c>
      <c r="F503" s="2">
        <f t="shared" si="42"/>
        <v>0</v>
      </c>
      <c r="G503" s="3">
        <f t="shared" si="43"/>
        <v>0</v>
      </c>
      <c r="H503">
        <f t="shared" si="40"/>
        <v>0.0013726409257673166</v>
      </c>
      <c r="I503">
        <f t="shared" si="41"/>
        <v>0.37098416847138677</v>
      </c>
      <c r="U503">
        <f t="shared" si="44"/>
        <v>4</v>
      </c>
      <c r="W503" s="2"/>
    </row>
    <row r="504" spans="2:23" ht="12.75">
      <c r="B504" t="s">
        <v>548</v>
      </c>
      <c r="C504">
        <v>280</v>
      </c>
      <c r="D504">
        <v>0</v>
      </c>
      <c r="E504" s="1">
        <v>1961</v>
      </c>
      <c r="F504" s="2">
        <f t="shared" si="42"/>
        <v>0</v>
      </c>
      <c r="G504" s="3">
        <f t="shared" si="43"/>
        <v>0</v>
      </c>
      <c r="H504">
        <f t="shared" si="40"/>
        <v>0.0013726409257673166</v>
      </c>
      <c r="I504">
        <f t="shared" si="41"/>
        <v>0.4458178848583189</v>
      </c>
      <c r="U504">
        <f t="shared" si="44"/>
        <v>3</v>
      </c>
      <c r="W504" s="2"/>
    </row>
    <row r="505" spans="2:23" ht="12.75">
      <c r="B505" t="s">
        <v>549</v>
      </c>
      <c r="C505">
        <v>236</v>
      </c>
      <c r="D505">
        <v>1</v>
      </c>
      <c r="E505" s="1">
        <v>1941</v>
      </c>
      <c r="F505" s="2">
        <f t="shared" si="42"/>
        <v>0.00423728813559322</v>
      </c>
      <c r="G505" s="3">
        <f t="shared" si="43"/>
        <v>0</v>
      </c>
      <c r="H505">
        <f t="shared" si="40"/>
        <v>0.0010766195277878252</v>
      </c>
      <c r="I505">
        <f t="shared" si="41"/>
        <v>0.3001931463367406</v>
      </c>
      <c r="U505">
        <f>U506+1</f>
        <v>2</v>
      </c>
      <c r="W505" s="2"/>
    </row>
    <row r="506" spans="2:23" ht="12.75">
      <c r="B506" t="s">
        <v>550</v>
      </c>
      <c r="C506">
        <v>279</v>
      </c>
      <c r="D506">
        <v>1</v>
      </c>
      <c r="E506" s="1">
        <v>1995</v>
      </c>
      <c r="F506" s="2">
        <f t="shared" si="42"/>
        <v>0.0035842293906810036</v>
      </c>
      <c r="G506" s="3">
        <f t="shared" si="43"/>
        <v>0</v>
      </c>
      <c r="H506">
        <f t="shared" si="40"/>
        <v>0.0011199021850215383</v>
      </c>
      <c r="I506">
        <f t="shared" si="41"/>
        <v>0.36800497705221313</v>
      </c>
      <c r="U506">
        <v>1</v>
      </c>
      <c r="W506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2015-09-13T09:18:02Z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